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35" windowHeight="2790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'Лист1'!$A$1:$L$29</definedName>
  </definedNames>
  <calcPr fullCalcOnLoad="1"/>
</workbook>
</file>

<file path=xl/sharedStrings.xml><?xml version="1.0" encoding="utf-8"?>
<sst xmlns="http://schemas.openxmlformats.org/spreadsheetml/2006/main" count="42" uniqueCount="39">
  <si>
    <t>ИСПОЛНЕНИЕ</t>
  </si>
  <si>
    <t>(тыс.руб.)</t>
  </si>
  <si>
    <t>№ п/п</t>
  </si>
  <si>
    <t>Наименование налогов и сборов</t>
  </si>
  <si>
    <t>% исполнения к году</t>
  </si>
  <si>
    <t>отклоне ние</t>
  </si>
  <si>
    <t>НАЛОГОВЫЕ  ДОХОДЫ</t>
  </si>
  <si>
    <t xml:space="preserve"> </t>
  </si>
  <si>
    <t>НЕНАЛОГОВЫЕ  ДОХОДЫ</t>
  </si>
  <si>
    <t>Плата за негативное воздействие на окружающую среду</t>
  </si>
  <si>
    <t>Доходы от продажи земельных участков</t>
  </si>
  <si>
    <t>Итого доходов</t>
  </si>
  <si>
    <t>Налог на доходы физических лиц</t>
  </si>
  <si>
    <t>Доходы от уплаты акцизов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</si>
  <si>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</si>
  <si>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</si>
  <si>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</si>
  <si>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</si>
  <si>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</si>
  <si>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Арендная плата и поступления от продажи права на заключение договоров аренды за земли</t>
  </si>
  <si>
    <t>Доходы от сдачи в аренду имущества</t>
  </si>
  <si>
    <t>Доходы от перечисления части прибыли</t>
  </si>
  <si>
    <t>Доходы от оказания платных услуг (работ)</t>
  </si>
  <si>
    <t xml:space="preserve">Доходы от реализации имущества </t>
  </si>
  <si>
    <t>Штрафы, санкции, возмещение ущерба</t>
  </si>
  <si>
    <t>Невыясненные поступления</t>
  </si>
  <si>
    <t>Прочие неналоговые доходы</t>
  </si>
  <si>
    <t>Прочие доходы от компенсации затрат государства</t>
  </si>
  <si>
    <t xml:space="preserve">бюджета муниципального района </t>
  </si>
  <si>
    <t>отклонение</t>
  </si>
  <si>
    <t>% исполне   ния               к 2017 году</t>
  </si>
  <si>
    <t>план 2018 года</t>
  </si>
  <si>
    <t>Прочие поступления от использования имущества</t>
  </si>
  <si>
    <t>в разы</t>
  </si>
  <si>
    <t xml:space="preserve"> по состоянию на 01.01.2019 г.</t>
  </si>
  <si>
    <t>факт январь-декабрь 2018 года</t>
  </si>
  <si>
    <t xml:space="preserve">план январь-декабрь 2018 года </t>
  </si>
  <si>
    <t>% исполне ния за январь-декабрь</t>
  </si>
  <si>
    <t>факт январь-ноябрь 2017 года (на 01.01.18 г.)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</si>
</sst>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172" fontId="0" fillId="0" borderId="0" xfId="0" applyNumberForma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/>
    </xf>
    <xf numFmtId="2" fontId="0" fillId="0" borderId="0" xfId="0" applyNumberFormat="1" applyFill="1" applyBorder="1" applyAlignment="1">
      <alignment/>
    </xf>
    <xf numFmtId="0" fontId="4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7" fillId="0" borderId="0" xfId="0" applyFont="1" applyAlignment="1">
      <alignment/>
    </xf>
    <xf numFmtId="0" fontId="43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3" fillId="0" borderId="12" xfId="0" applyFont="1" applyBorder="1" applyAlignment="1">
      <alignment/>
    </xf>
    <xf numFmtId="172" fontId="43" fillId="0" borderId="12" xfId="0" applyNumberFormat="1" applyFont="1" applyFill="1" applyBorder="1" applyAlignment="1">
      <alignment/>
    </xf>
    <xf numFmtId="172" fontId="43" fillId="0" borderId="12" xfId="0" applyNumberFormat="1" applyFont="1" applyBorder="1" applyAlignment="1">
      <alignment/>
    </xf>
    <xf numFmtId="0" fontId="43" fillId="0" borderId="13" xfId="0" applyFont="1" applyBorder="1" applyAlignment="1">
      <alignment/>
    </xf>
    <xf numFmtId="0" fontId="43" fillId="33" borderId="12" xfId="0" applyFont="1" applyFill="1" applyBorder="1" applyAlignment="1">
      <alignment/>
    </xf>
    <xf numFmtId="0" fontId="8" fillId="33" borderId="12" xfId="0" applyFont="1" applyFill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72" fontId="8" fillId="0" borderId="12" xfId="0" applyNumberFormat="1" applyFont="1" applyFill="1" applyBorder="1" applyAlignment="1">
      <alignment/>
    </xf>
    <xf numFmtId="172" fontId="8" fillId="0" borderId="12" xfId="0" applyNumberFormat="1" applyFont="1" applyBorder="1" applyAlignment="1">
      <alignment/>
    </xf>
    <xf numFmtId="172" fontId="8" fillId="33" borderId="12" xfId="0" applyNumberFormat="1" applyFont="1" applyFill="1" applyBorder="1" applyAlignment="1">
      <alignment/>
    </xf>
    <xf numFmtId="3" fontId="8" fillId="0" borderId="12" xfId="0" applyNumberFormat="1" applyFont="1" applyFill="1" applyBorder="1" applyAlignment="1">
      <alignment/>
    </xf>
    <xf numFmtId="3" fontId="43" fillId="0" borderId="12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3" fontId="43" fillId="0" borderId="15" xfId="0" applyNumberFormat="1" applyFont="1" applyFill="1" applyBorder="1" applyAlignment="1">
      <alignment/>
    </xf>
    <xf numFmtId="3" fontId="43" fillId="0" borderId="16" xfId="0" applyNumberFormat="1" applyFont="1" applyFill="1" applyBorder="1" applyAlignment="1">
      <alignment/>
    </xf>
    <xf numFmtId="3" fontId="43" fillId="0" borderId="17" xfId="0" applyNumberFormat="1" applyFont="1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172" fontId="43" fillId="0" borderId="12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43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K29" sqref="K29"/>
    </sheetView>
  </sheetViews>
  <sheetFormatPr defaultColWidth="9.140625" defaultRowHeight="15" outlineLevelRow="1"/>
  <cols>
    <col min="1" max="1" width="3.140625" style="0" customWidth="1"/>
    <col min="2" max="2" width="38.28125" style="0" customWidth="1"/>
    <col min="3" max="3" width="9.140625" style="1" customWidth="1"/>
    <col min="4" max="4" width="10.7109375" style="1" customWidth="1"/>
    <col min="5" max="5" width="9.8515625" style="1" customWidth="1"/>
    <col min="6" max="6" width="11.421875" style="1" customWidth="1"/>
    <col min="7" max="7" width="10.8515625" style="1" customWidth="1"/>
    <col min="8" max="8" width="10.7109375" style="1" customWidth="1"/>
    <col min="9" max="9" width="9.7109375" style="1" customWidth="1"/>
    <col min="10" max="10" width="8.8515625" style="1" customWidth="1"/>
    <col min="11" max="11" width="12.00390625" style="1" customWidth="1"/>
    <col min="12" max="12" width="10.00390625" style="0" customWidth="1"/>
    <col min="13" max="13" width="11.57421875" style="0" bestFit="1" customWidth="1"/>
  </cols>
  <sheetData>
    <row r="1" spans="2:12" ht="15.75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2:12" ht="15.75">
      <c r="B2" s="46" t="s">
        <v>28</v>
      </c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2:12" ht="15.75">
      <c r="B3" s="46" t="s">
        <v>34</v>
      </c>
      <c r="C3" s="46"/>
      <c r="D3" s="46"/>
      <c r="E3" s="46"/>
      <c r="F3" s="46"/>
      <c r="G3" s="46"/>
      <c r="H3" s="46"/>
      <c r="I3" s="46"/>
      <c r="J3" s="46"/>
      <c r="K3" s="46"/>
      <c r="L3" s="46"/>
    </row>
    <row r="4" spans="1:12" ht="15">
      <c r="A4" s="17"/>
      <c r="B4" s="18"/>
      <c r="C4" s="19"/>
      <c r="D4" s="19"/>
      <c r="E4" s="19"/>
      <c r="F4" s="20"/>
      <c r="G4" s="19"/>
      <c r="H4" s="19"/>
      <c r="I4" s="19"/>
      <c r="J4" s="20"/>
      <c r="K4" s="21"/>
      <c r="L4" s="22" t="s">
        <v>1</v>
      </c>
    </row>
    <row r="5" spans="1:12" ht="16.5" customHeight="1">
      <c r="A5" s="47" t="s">
        <v>2</v>
      </c>
      <c r="B5" s="50" t="s">
        <v>3</v>
      </c>
      <c r="C5" s="53" t="s">
        <v>31</v>
      </c>
      <c r="D5" s="53" t="s">
        <v>35</v>
      </c>
      <c r="E5" s="53" t="s">
        <v>4</v>
      </c>
      <c r="F5" s="53" t="s">
        <v>29</v>
      </c>
      <c r="G5" s="53" t="s">
        <v>36</v>
      </c>
      <c r="H5" s="53" t="s">
        <v>35</v>
      </c>
      <c r="I5" s="53" t="s">
        <v>37</v>
      </c>
      <c r="J5" s="53" t="s">
        <v>5</v>
      </c>
      <c r="K5" s="53" t="s">
        <v>38</v>
      </c>
      <c r="L5" s="58" t="s">
        <v>30</v>
      </c>
    </row>
    <row r="6" spans="1:12" ht="21.75" customHeight="1">
      <c r="A6" s="48"/>
      <c r="B6" s="51"/>
      <c r="C6" s="54"/>
      <c r="D6" s="54"/>
      <c r="E6" s="56"/>
      <c r="F6" s="56"/>
      <c r="G6" s="54"/>
      <c r="H6" s="54"/>
      <c r="I6" s="56"/>
      <c r="J6" s="56"/>
      <c r="K6" s="54"/>
      <c r="L6" s="59"/>
    </row>
    <row r="7" spans="1:14" ht="23.25" customHeight="1">
      <c r="A7" s="49"/>
      <c r="B7" s="52"/>
      <c r="C7" s="55"/>
      <c r="D7" s="55"/>
      <c r="E7" s="57"/>
      <c r="F7" s="57"/>
      <c r="G7" s="55"/>
      <c r="H7" s="55"/>
      <c r="I7" s="57"/>
      <c r="J7" s="57"/>
      <c r="K7" s="55"/>
      <c r="L7" s="60"/>
      <c r="M7" s="2"/>
      <c r="N7" s="2"/>
    </row>
    <row r="8" spans="1:12" ht="15">
      <c r="A8" s="23"/>
      <c r="B8" s="24" t="s">
        <v>6</v>
      </c>
      <c r="C8" s="37">
        <f>SUM(C9:C15)</f>
        <v>544951</v>
      </c>
      <c r="D8" s="37">
        <f>SUM(D9:D15)</f>
        <v>555078.7999999999</v>
      </c>
      <c r="E8" s="34">
        <f>D8/C8*100</f>
        <v>101.85847901921457</v>
      </c>
      <c r="F8" s="37">
        <f>D8-C8</f>
        <v>10127.79999999993</v>
      </c>
      <c r="G8" s="37">
        <f>SUM(G9:G15)</f>
        <v>544951</v>
      </c>
      <c r="H8" s="37">
        <f>SUM(H9:H15)</f>
        <v>555078.7999999999</v>
      </c>
      <c r="I8" s="34">
        <f aca="true" t="shared" si="0" ref="I8:I14">H8/G8*100</f>
        <v>101.85847901921457</v>
      </c>
      <c r="J8" s="37">
        <f>H8-G8</f>
        <v>10127.79999999993</v>
      </c>
      <c r="K8" s="37">
        <f>SUM(K9:K15)</f>
        <v>505296.4</v>
      </c>
      <c r="L8" s="35">
        <f>H8/K8*100</f>
        <v>109.85211847937168</v>
      </c>
    </row>
    <row r="9" spans="1:13" ht="15">
      <c r="A9" s="25">
        <v>1</v>
      </c>
      <c r="B9" s="31" t="s">
        <v>12</v>
      </c>
      <c r="C9" s="38">
        <f>421472+18396+677+5189+7358+10500+3500+3652+192</f>
        <v>470936</v>
      </c>
      <c r="D9" s="38">
        <v>486505.9</v>
      </c>
      <c r="E9" s="26">
        <f aca="true" t="shared" si="1" ref="E9:E29">D9/C9*100</f>
        <v>103.30616049739243</v>
      </c>
      <c r="F9" s="38">
        <f aca="true" t="shared" si="2" ref="F9:F29">D9-C9</f>
        <v>15569.900000000023</v>
      </c>
      <c r="G9" s="38">
        <f>C9</f>
        <v>470936</v>
      </c>
      <c r="H9" s="38">
        <f>D9</f>
        <v>486505.9</v>
      </c>
      <c r="I9" s="26">
        <f t="shared" si="0"/>
        <v>103.30616049739243</v>
      </c>
      <c r="J9" s="38">
        <f aca="true" t="shared" si="3" ref="J9:J29">H9-G9</f>
        <v>15569.900000000023</v>
      </c>
      <c r="K9" s="38">
        <v>438361.4</v>
      </c>
      <c r="L9" s="27">
        <f aca="true" t="shared" si="4" ref="L9:L18">H9/K9*100</f>
        <v>110.98283288628971</v>
      </c>
      <c r="M9" t="s">
        <v>7</v>
      </c>
    </row>
    <row r="10" spans="1:12" ht="15">
      <c r="A10" s="25">
        <v>2</v>
      </c>
      <c r="B10" s="25" t="s">
        <v>13</v>
      </c>
      <c r="C10" s="39">
        <v>20543</v>
      </c>
      <c r="D10" s="38">
        <v>20903.3</v>
      </c>
      <c r="E10" s="26">
        <f t="shared" si="1"/>
        <v>101.75388210095898</v>
      </c>
      <c r="F10" s="38">
        <f t="shared" si="2"/>
        <v>360.2999999999993</v>
      </c>
      <c r="G10" s="38">
        <f>C10</f>
        <v>20543</v>
      </c>
      <c r="H10" s="38">
        <f aca="true" t="shared" si="5" ref="H10:H15">D10</f>
        <v>20903.3</v>
      </c>
      <c r="I10" s="26">
        <f t="shared" si="0"/>
        <v>101.75388210095898</v>
      </c>
      <c r="J10" s="38">
        <f t="shared" si="3"/>
        <v>360.2999999999993</v>
      </c>
      <c r="K10" s="38">
        <v>16691.8</v>
      </c>
      <c r="L10" s="27">
        <f t="shared" si="4"/>
        <v>125.23095172479901</v>
      </c>
    </row>
    <row r="11" spans="1:12" ht="27.75" customHeight="1">
      <c r="A11" s="25">
        <v>3</v>
      </c>
      <c r="B11" s="32" t="s">
        <v>14</v>
      </c>
      <c r="C11" s="38">
        <v>33021</v>
      </c>
      <c r="D11" s="38">
        <v>28398.7</v>
      </c>
      <c r="E11" s="26">
        <f t="shared" si="1"/>
        <v>86.00193816056449</v>
      </c>
      <c r="F11" s="38">
        <f t="shared" si="2"/>
        <v>-4622.299999999999</v>
      </c>
      <c r="G11" s="38">
        <f>C11</f>
        <v>33021</v>
      </c>
      <c r="H11" s="38">
        <f t="shared" si="5"/>
        <v>28398.7</v>
      </c>
      <c r="I11" s="26">
        <f t="shared" si="0"/>
        <v>86.00193816056449</v>
      </c>
      <c r="J11" s="38">
        <f t="shared" si="3"/>
        <v>-4622.299999999999</v>
      </c>
      <c r="K11" s="38">
        <v>31960.9</v>
      </c>
      <c r="L11" s="27">
        <f t="shared" si="4"/>
        <v>88.85450660025218</v>
      </c>
    </row>
    <row r="12" spans="1:12" ht="13.5" customHeight="1">
      <c r="A12" s="25">
        <v>4</v>
      </c>
      <c r="B12" s="32" t="s">
        <v>15</v>
      </c>
      <c r="C12" s="38">
        <v>2184</v>
      </c>
      <c r="D12" s="38">
        <v>1122.6</v>
      </c>
      <c r="E12" s="26">
        <f t="shared" si="1"/>
        <v>51.4010989010989</v>
      </c>
      <c r="F12" s="38">
        <f t="shared" si="2"/>
        <v>-1061.4</v>
      </c>
      <c r="G12" s="38">
        <f>C12</f>
        <v>2184</v>
      </c>
      <c r="H12" s="38">
        <f t="shared" si="5"/>
        <v>1122.6</v>
      </c>
      <c r="I12" s="26">
        <f t="shared" si="0"/>
        <v>51.4010989010989</v>
      </c>
      <c r="J12" s="38">
        <f t="shared" si="3"/>
        <v>-1061.4</v>
      </c>
      <c r="K12" s="38">
        <v>2153.6</v>
      </c>
      <c r="L12" s="27">
        <f t="shared" si="4"/>
        <v>52.12667161961366</v>
      </c>
    </row>
    <row r="13" spans="1:12" ht="28.5" customHeight="1">
      <c r="A13" s="25">
        <v>5</v>
      </c>
      <c r="B13" s="33" t="s">
        <v>16</v>
      </c>
      <c r="C13" s="40">
        <v>315</v>
      </c>
      <c r="D13" s="40">
        <v>386.5</v>
      </c>
      <c r="E13" s="26">
        <f t="shared" si="1"/>
        <v>122.69841269841271</v>
      </c>
      <c r="F13" s="38">
        <f t="shared" si="2"/>
        <v>71.5</v>
      </c>
      <c r="G13" s="38">
        <f>C13</f>
        <v>315</v>
      </c>
      <c r="H13" s="38">
        <f t="shared" si="5"/>
        <v>386.5</v>
      </c>
      <c r="I13" s="26">
        <f t="shared" si="0"/>
        <v>122.69841269841271</v>
      </c>
      <c r="J13" s="38">
        <f t="shared" si="3"/>
        <v>71.5</v>
      </c>
      <c r="K13" s="40">
        <v>353.5</v>
      </c>
      <c r="L13" s="27">
        <f t="shared" si="4"/>
        <v>109.33521923620933</v>
      </c>
    </row>
    <row r="14" spans="1:12" ht="16.5" customHeight="1">
      <c r="A14" s="25">
        <v>6</v>
      </c>
      <c r="B14" s="32" t="s">
        <v>17</v>
      </c>
      <c r="C14" s="38">
        <f>14672+1000+2280</f>
        <v>17952</v>
      </c>
      <c r="D14" s="38">
        <v>17761.6</v>
      </c>
      <c r="E14" s="26">
        <f>D14/C14*100</f>
        <v>98.93939393939392</v>
      </c>
      <c r="F14" s="38">
        <f>D14-C14</f>
        <v>-190.40000000000146</v>
      </c>
      <c r="G14" s="38">
        <f>C14</f>
        <v>17952</v>
      </c>
      <c r="H14" s="38">
        <f>D14</f>
        <v>17761.6</v>
      </c>
      <c r="I14" s="26">
        <f t="shared" si="0"/>
        <v>98.93939393939392</v>
      </c>
      <c r="J14" s="38">
        <f>H14-G14</f>
        <v>-190.40000000000146</v>
      </c>
      <c r="K14" s="38">
        <v>15775.2</v>
      </c>
      <c r="L14" s="27">
        <f>H14/K14*100</f>
        <v>112.59191642578223</v>
      </c>
    </row>
    <row r="15" spans="1:12" ht="29.25" customHeight="1" hidden="1" outlineLevel="1">
      <c r="A15" s="25">
        <v>7</v>
      </c>
      <c r="B15" s="32" t="s">
        <v>18</v>
      </c>
      <c r="C15" s="38"/>
      <c r="D15" s="38">
        <v>0.2</v>
      </c>
      <c r="E15" s="26"/>
      <c r="F15" s="38">
        <f t="shared" si="2"/>
        <v>0.2</v>
      </c>
      <c r="G15" s="38"/>
      <c r="H15" s="38">
        <f t="shared" si="5"/>
        <v>0.2</v>
      </c>
      <c r="I15" s="26"/>
      <c r="J15" s="38">
        <f t="shared" si="3"/>
        <v>0.2</v>
      </c>
      <c r="K15" s="38">
        <v>0</v>
      </c>
      <c r="L15" s="27" t="e">
        <f t="shared" si="4"/>
        <v>#DIV/0!</v>
      </c>
    </row>
    <row r="16" spans="1:12" ht="15" collapsed="1">
      <c r="A16" s="28"/>
      <c r="B16" s="24" t="s">
        <v>8</v>
      </c>
      <c r="C16" s="37">
        <f>SUM(C17:C28)</f>
        <v>78735.5</v>
      </c>
      <c r="D16" s="37">
        <f>SUM(D17:D28)</f>
        <v>87309.29999999999</v>
      </c>
      <c r="E16" s="34">
        <f t="shared" si="1"/>
        <v>110.88937010624178</v>
      </c>
      <c r="F16" s="37">
        <f t="shared" si="2"/>
        <v>8573.799999999988</v>
      </c>
      <c r="G16" s="37">
        <f>SUM(G17:G28)</f>
        <v>78735.5</v>
      </c>
      <c r="H16" s="37">
        <f>SUM(H17:H28)</f>
        <v>87309.29999999999</v>
      </c>
      <c r="I16" s="34">
        <f>H16/G16*100</f>
        <v>110.88937010624178</v>
      </c>
      <c r="J16" s="37">
        <f t="shared" si="3"/>
        <v>8573.799999999988</v>
      </c>
      <c r="K16" s="37">
        <f>SUM(K17:K28)</f>
        <v>75968.6</v>
      </c>
      <c r="L16" s="35">
        <f>H16/K16*100</f>
        <v>114.92814136366864</v>
      </c>
    </row>
    <row r="17" spans="1:12" ht="42.75" customHeight="1">
      <c r="A17" s="28">
        <v>7</v>
      </c>
      <c r="B17" s="32" t="s">
        <v>19</v>
      </c>
      <c r="C17" s="38">
        <f>32429+600+1000+1900</f>
        <v>35929</v>
      </c>
      <c r="D17" s="38">
        <v>38234.5</v>
      </c>
      <c r="E17" s="26">
        <f t="shared" si="1"/>
        <v>106.41682206574077</v>
      </c>
      <c r="F17" s="38">
        <f t="shared" si="2"/>
        <v>2305.5</v>
      </c>
      <c r="G17" s="38">
        <f>C17</f>
        <v>35929</v>
      </c>
      <c r="H17" s="38">
        <f>D17</f>
        <v>38234.5</v>
      </c>
      <c r="I17" s="26">
        <f>H17/G17*100</f>
        <v>106.41682206574077</v>
      </c>
      <c r="J17" s="38">
        <f t="shared" si="3"/>
        <v>2305.5</v>
      </c>
      <c r="K17" s="38">
        <v>39128</v>
      </c>
      <c r="L17" s="27">
        <f t="shared" si="4"/>
        <v>97.71646902473931</v>
      </c>
    </row>
    <row r="18" spans="1:12" ht="18" customHeight="1">
      <c r="A18" s="28">
        <v>8</v>
      </c>
      <c r="B18" s="32" t="s">
        <v>20</v>
      </c>
      <c r="C18" s="41">
        <v>4018</v>
      </c>
      <c r="D18" s="42">
        <v>4408.9</v>
      </c>
      <c r="E18" s="26">
        <f t="shared" si="1"/>
        <v>109.72872075659532</v>
      </c>
      <c r="F18" s="38">
        <f t="shared" si="2"/>
        <v>390.89999999999964</v>
      </c>
      <c r="G18" s="38">
        <f>C18</f>
        <v>4018</v>
      </c>
      <c r="H18" s="38">
        <f>D18</f>
        <v>4408.9</v>
      </c>
      <c r="I18" s="26">
        <f>H18/G18*100</f>
        <v>109.72872075659532</v>
      </c>
      <c r="J18" s="38">
        <f t="shared" si="3"/>
        <v>390.89999999999964</v>
      </c>
      <c r="K18" s="42">
        <v>4078.7</v>
      </c>
      <c r="L18" s="27">
        <f t="shared" si="4"/>
        <v>108.09571677250102</v>
      </c>
    </row>
    <row r="19" spans="1:12" ht="18" customHeight="1">
      <c r="A19" s="28">
        <v>9</v>
      </c>
      <c r="B19" s="33" t="s">
        <v>21</v>
      </c>
      <c r="C19" s="40">
        <v>5</v>
      </c>
      <c r="D19" s="43">
        <v>15.7</v>
      </c>
      <c r="E19" s="26">
        <f t="shared" si="1"/>
        <v>313.99999999999994</v>
      </c>
      <c r="F19" s="38">
        <f t="shared" si="2"/>
        <v>10.7</v>
      </c>
      <c r="G19" s="38">
        <f>C19</f>
        <v>5</v>
      </c>
      <c r="H19" s="38">
        <f>D19</f>
        <v>15.7</v>
      </c>
      <c r="I19" s="26">
        <f>H19/G19*100</f>
        <v>313.99999999999994</v>
      </c>
      <c r="J19" s="38">
        <f t="shared" si="3"/>
        <v>10.7</v>
      </c>
      <c r="K19" s="43">
        <v>4.2</v>
      </c>
      <c r="L19" s="45" t="s">
        <v>33</v>
      </c>
    </row>
    <row r="20" spans="1:12" ht="28.5" customHeight="1">
      <c r="A20" s="28">
        <v>10</v>
      </c>
      <c r="B20" s="32" t="s">
        <v>32</v>
      </c>
      <c r="C20" s="40">
        <v>2700</v>
      </c>
      <c r="D20" s="43">
        <v>3218.8</v>
      </c>
      <c r="E20" s="26">
        <f t="shared" si="1"/>
        <v>119.21481481481482</v>
      </c>
      <c r="F20" s="38">
        <f t="shared" si="2"/>
        <v>518.8000000000002</v>
      </c>
      <c r="G20" s="38">
        <f>C20</f>
        <v>2700</v>
      </c>
      <c r="H20" s="38">
        <f>D20</f>
        <v>3218.8</v>
      </c>
      <c r="I20" s="26">
        <f>H20/G20*100</f>
        <v>119.21481481481482</v>
      </c>
      <c r="J20" s="38">
        <f t="shared" si="3"/>
        <v>518.8000000000002</v>
      </c>
      <c r="K20" s="43">
        <v>0</v>
      </c>
      <c r="L20" s="27"/>
    </row>
    <row r="21" spans="1:12" ht="30">
      <c r="A21" s="28">
        <v>11</v>
      </c>
      <c r="B21" s="32" t="s">
        <v>9</v>
      </c>
      <c r="C21" s="40">
        <v>5238</v>
      </c>
      <c r="D21" s="43">
        <v>5539.2</v>
      </c>
      <c r="E21" s="26">
        <f aca="true" t="shared" si="6" ref="E21:E26">D21/C21*100</f>
        <v>105.75028636884308</v>
      </c>
      <c r="F21" s="38">
        <f aca="true" t="shared" si="7" ref="F21:F28">D21-C21</f>
        <v>301.1999999999998</v>
      </c>
      <c r="G21" s="38">
        <f>C21</f>
        <v>5238</v>
      </c>
      <c r="H21" s="38">
        <f aca="true" t="shared" si="8" ref="H21:H28">D21</f>
        <v>5539.2</v>
      </c>
      <c r="I21" s="26">
        <f aca="true" t="shared" si="9" ref="I21:I26">H21/G21*100</f>
        <v>105.75028636884308</v>
      </c>
      <c r="J21" s="38">
        <f aca="true" t="shared" si="10" ref="J21:J28">H21-G21</f>
        <v>301.1999999999998</v>
      </c>
      <c r="K21" s="43">
        <v>5098.4</v>
      </c>
      <c r="L21" s="27">
        <f aca="true" t="shared" si="11" ref="L21:L26">H21/K21*100</f>
        <v>108.64584967833046</v>
      </c>
    </row>
    <row r="22" spans="1:12" ht="30.75" customHeight="1">
      <c r="A22" s="28">
        <v>12</v>
      </c>
      <c r="B22" s="32" t="s">
        <v>22</v>
      </c>
      <c r="C22" s="40">
        <v>100</v>
      </c>
      <c r="D22" s="43">
        <v>64.1</v>
      </c>
      <c r="E22" s="26">
        <f t="shared" si="6"/>
        <v>64.1</v>
      </c>
      <c r="F22" s="38">
        <f t="shared" si="7"/>
        <v>-35.900000000000006</v>
      </c>
      <c r="G22" s="38">
        <f>C22</f>
        <v>100</v>
      </c>
      <c r="H22" s="38">
        <f t="shared" si="8"/>
        <v>64.1</v>
      </c>
      <c r="I22" s="26">
        <f t="shared" si="9"/>
        <v>64.1</v>
      </c>
      <c r="J22" s="38">
        <f t="shared" si="10"/>
        <v>-35.900000000000006</v>
      </c>
      <c r="K22" s="43">
        <v>205.9</v>
      </c>
      <c r="L22" s="27">
        <f t="shared" si="11"/>
        <v>31.131617289946572</v>
      </c>
    </row>
    <row r="23" spans="1:12" ht="27" customHeight="1">
      <c r="A23" s="28">
        <v>13</v>
      </c>
      <c r="B23" s="32" t="s">
        <v>27</v>
      </c>
      <c r="C23" s="40">
        <v>240</v>
      </c>
      <c r="D23" s="38">
        <v>1633.5</v>
      </c>
      <c r="E23" s="26">
        <f t="shared" si="6"/>
        <v>680.625</v>
      </c>
      <c r="F23" s="38">
        <f t="shared" si="7"/>
        <v>1393.5</v>
      </c>
      <c r="G23" s="38">
        <f>C23</f>
        <v>240</v>
      </c>
      <c r="H23" s="38">
        <f t="shared" si="8"/>
        <v>1633.5</v>
      </c>
      <c r="I23" s="26">
        <f t="shared" si="9"/>
        <v>680.625</v>
      </c>
      <c r="J23" s="38">
        <f t="shared" si="10"/>
        <v>1393.5</v>
      </c>
      <c r="K23" s="38">
        <v>1343.5</v>
      </c>
      <c r="L23" s="45" t="s">
        <v>33</v>
      </c>
    </row>
    <row r="24" spans="1:12" ht="15" customHeight="1">
      <c r="A24" s="28">
        <v>14</v>
      </c>
      <c r="B24" s="32" t="s">
        <v>23</v>
      </c>
      <c r="C24" s="40">
        <f>4000+1000+1000</f>
        <v>6000</v>
      </c>
      <c r="D24" s="38">
        <v>6294.7</v>
      </c>
      <c r="E24" s="26">
        <f t="shared" si="6"/>
        <v>104.91166666666668</v>
      </c>
      <c r="F24" s="38">
        <f t="shared" si="7"/>
        <v>294.6999999999998</v>
      </c>
      <c r="G24" s="38">
        <f>C24</f>
        <v>6000</v>
      </c>
      <c r="H24" s="38">
        <f t="shared" si="8"/>
        <v>6294.7</v>
      </c>
      <c r="I24" s="26">
        <f t="shared" si="9"/>
        <v>104.91166666666668</v>
      </c>
      <c r="J24" s="38">
        <f t="shared" si="10"/>
        <v>294.6999999999998</v>
      </c>
      <c r="K24" s="38">
        <v>1262.4</v>
      </c>
      <c r="L24" s="45" t="s">
        <v>33</v>
      </c>
    </row>
    <row r="25" spans="1:12" ht="15.75" customHeight="1">
      <c r="A25" s="28">
        <v>15</v>
      </c>
      <c r="B25" s="32" t="s">
        <v>10</v>
      </c>
      <c r="C25" s="38">
        <f>5800+1700+300+700+500</f>
        <v>9000</v>
      </c>
      <c r="D25" s="38">
        <v>9789.2</v>
      </c>
      <c r="E25" s="26">
        <f t="shared" si="6"/>
        <v>108.7688888888889</v>
      </c>
      <c r="F25" s="38">
        <f t="shared" si="7"/>
        <v>789.2000000000007</v>
      </c>
      <c r="G25" s="38">
        <f>C25</f>
        <v>9000</v>
      </c>
      <c r="H25" s="38">
        <f t="shared" si="8"/>
        <v>9789.2</v>
      </c>
      <c r="I25" s="26">
        <f t="shared" si="9"/>
        <v>108.7688888888889</v>
      </c>
      <c r="J25" s="38">
        <f t="shared" si="10"/>
        <v>789.2000000000007</v>
      </c>
      <c r="K25" s="38">
        <v>12579.2</v>
      </c>
      <c r="L25" s="27">
        <f t="shared" si="11"/>
        <v>77.8205291274485</v>
      </c>
    </row>
    <row r="26" spans="1:12" ht="15">
      <c r="A26" s="28">
        <v>16</v>
      </c>
      <c r="B26" s="32" t="s">
        <v>24</v>
      </c>
      <c r="C26" s="38">
        <f>8288+500+10.5+2694</f>
        <v>11492.5</v>
      </c>
      <c r="D26" s="43">
        <v>12968.2</v>
      </c>
      <c r="E26" s="26">
        <f t="shared" si="6"/>
        <v>112.84054818359802</v>
      </c>
      <c r="F26" s="38">
        <f t="shared" si="7"/>
        <v>1475.7000000000007</v>
      </c>
      <c r="G26" s="38">
        <f>C26</f>
        <v>11492.5</v>
      </c>
      <c r="H26" s="38">
        <f t="shared" si="8"/>
        <v>12968.2</v>
      </c>
      <c r="I26" s="26">
        <f t="shared" si="9"/>
        <v>112.84054818359802</v>
      </c>
      <c r="J26" s="38">
        <f t="shared" si="10"/>
        <v>1475.7000000000007</v>
      </c>
      <c r="K26" s="43">
        <v>7797.3</v>
      </c>
      <c r="L26" s="27">
        <f t="shared" si="11"/>
        <v>166.3165454708681</v>
      </c>
    </row>
    <row r="27" spans="1:12" ht="15">
      <c r="A27" s="28">
        <v>17</v>
      </c>
      <c r="B27" s="32" t="s">
        <v>25</v>
      </c>
      <c r="C27" s="40"/>
      <c r="D27" s="38">
        <v>132.9</v>
      </c>
      <c r="E27" s="26"/>
      <c r="F27" s="38">
        <f t="shared" si="7"/>
        <v>132.9</v>
      </c>
      <c r="G27" s="38">
        <f>C27</f>
        <v>0</v>
      </c>
      <c r="H27" s="38">
        <f t="shared" si="8"/>
        <v>132.9</v>
      </c>
      <c r="I27" s="26"/>
      <c r="J27" s="38">
        <f t="shared" si="10"/>
        <v>132.9</v>
      </c>
      <c r="K27" s="38">
        <v>-36.5</v>
      </c>
      <c r="L27" s="27">
        <f>H27/K27*100</f>
        <v>-364.1095890410959</v>
      </c>
    </row>
    <row r="28" spans="1:12" ht="15" outlineLevel="1">
      <c r="A28" s="28">
        <v>18</v>
      </c>
      <c r="B28" s="32" t="s">
        <v>26</v>
      </c>
      <c r="C28" s="40">
        <v>4013</v>
      </c>
      <c r="D28" s="38">
        <v>5009.6</v>
      </c>
      <c r="E28" s="26">
        <f>D28/C28*100</f>
        <v>124.83428856217296</v>
      </c>
      <c r="F28" s="38">
        <f t="shared" si="7"/>
        <v>996.6000000000004</v>
      </c>
      <c r="G28" s="38">
        <f>C28</f>
        <v>4013</v>
      </c>
      <c r="H28" s="38">
        <f t="shared" si="8"/>
        <v>5009.6</v>
      </c>
      <c r="I28" s="26">
        <f>H28/G28*100</f>
        <v>124.83428856217296</v>
      </c>
      <c r="J28" s="38">
        <f t="shared" si="10"/>
        <v>996.6000000000004</v>
      </c>
      <c r="K28" s="38">
        <v>4507.5</v>
      </c>
      <c r="L28" s="27">
        <f>H28/K28*100</f>
        <v>111.13921242373823</v>
      </c>
    </row>
    <row r="29" spans="1:12" s="3" customFormat="1" ht="15">
      <c r="A29" s="29"/>
      <c r="B29" s="30" t="s">
        <v>11</v>
      </c>
      <c r="C29" s="44">
        <f>C8+C16</f>
        <v>623686.5</v>
      </c>
      <c r="D29" s="44">
        <f>D8+D16</f>
        <v>642388.0999999999</v>
      </c>
      <c r="E29" s="36">
        <f t="shared" si="1"/>
        <v>102.99855776900732</v>
      </c>
      <c r="F29" s="44">
        <f t="shared" si="2"/>
        <v>18701.59999999986</v>
      </c>
      <c r="G29" s="44">
        <f>G8+G16</f>
        <v>623686.5</v>
      </c>
      <c r="H29" s="44">
        <f>H8+H16</f>
        <v>642388.0999999999</v>
      </c>
      <c r="I29" s="36">
        <f>H29/G29*100</f>
        <v>102.99855776900732</v>
      </c>
      <c r="J29" s="44">
        <f t="shared" si="3"/>
        <v>18701.59999999986</v>
      </c>
      <c r="K29" s="44">
        <f>K8+K16</f>
        <v>581265</v>
      </c>
      <c r="L29" s="36">
        <f>H29/K29*100</f>
        <v>110.51553078200129</v>
      </c>
    </row>
    <row r="30" spans="1:11" s="5" customFormat="1" ht="15">
      <c r="A30" s="4"/>
      <c r="B30" s="61"/>
      <c r="C30" s="61"/>
      <c r="D30" s="61"/>
      <c r="E30" s="61"/>
      <c r="F30" s="61"/>
      <c r="G30" s="61"/>
      <c r="H30" s="61"/>
      <c r="I30" s="61"/>
      <c r="J30" s="61"/>
      <c r="K30" s="61"/>
    </row>
    <row r="31" spans="1:11" ht="1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2" ht="15">
      <c r="A32" s="6"/>
      <c r="B32" s="11"/>
      <c r="C32" s="11"/>
      <c r="D32" s="8"/>
      <c r="E32" s="12"/>
      <c r="F32" s="12"/>
      <c r="G32" s="12"/>
      <c r="H32" s="8"/>
      <c r="I32" s="9"/>
      <c r="J32" s="12"/>
      <c r="K32" s="13"/>
      <c r="L32" s="10"/>
    </row>
    <row r="33" spans="1:11" ht="15">
      <c r="A33" s="6"/>
      <c r="B33" s="6"/>
      <c r="C33" s="12"/>
      <c r="D33" s="8"/>
      <c r="E33" s="12"/>
      <c r="F33" s="14"/>
      <c r="G33" s="12"/>
      <c r="H33" s="12"/>
      <c r="I33" s="12"/>
      <c r="J33" s="14"/>
      <c r="K33" s="15"/>
    </row>
    <row r="34" spans="1:10" ht="15">
      <c r="A34" s="6"/>
      <c r="B34" s="6"/>
      <c r="C34" s="12"/>
      <c r="D34" s="8"/>
      <c r="E34" s="12"/>
      <c r="F34" s="12"/>
      <c r="G34" s="16"/>
      <c r="H34" s="8"/>
      <c r="I34" s="12"/>
      <c r="J34" s="12"/>
    </row>
    <row r="35" spans="1:10" ht="15">
      <c r="A35" s="6"/>
      <c r="B35" s="6"/>
      <c r="C35" s="12"/>
      <c r="D35" s="12"/>
      <c r="E35" s="12"/>
      <c r="F35" s="8"/>
      <c r="G35" s="16"/>
      <c r="H35" s="12"/>
      <c r="I35" s="12"/>
      <c r="J35" s="8"/>
    </row>
    <row r="36" spans="1:10" ht="15">
      <c r="A36" s="6"/>
      <c r="B36" s="6"/>
      <c r="C36" s="12"/>
      <c r="D36" s="12"/>
      <c r="E36" s="12"/>
      <c r="F36" s="12"/>
      <c r="G36" s="12"/>
      <c r="H36" s="12"/>
      <c r="I36" s="12"/>
      <c r="J36" s="12"/>
    </row>
  </sheetData>
  <sheetProtection/>
  <mergeCells count="16">
    <mergeCell ref="H5:H7"/>
    <mergeCell ref="I5:I7"/>
    <mergeCell ref="J5:J7"/>
    <mergeCell ref="K5:K7"/>
    <mergeCell ref="L5:L7"/>
    <mergeCell ref="B30:K30"/>
    <mergeCell ref="B1:L1"/>
    <mergeCell ref="B2:L2"/>
    <mergeCell ref="B3:L3"/>
    <mergeCell ref="A5:A7"/>
    <mergeCell ref="B5:B7"/>
    <mergeCell ref="C5:C7"/>
    <mergeCell ref="D5:D7"/>
    <mergeCell ref="E5:E7"/>
    <mergeCell ref="F5:F7"/>
    <mergeCell ref="G5:G7"/>
  </mergeCells>
  <printOptions/>
  <pageMargins left="0.7086614173228347" right="0.31496062992125984" top="0.7480314960629921" bottom="0.35433070866141736" header="0.31496062992125984" footer="0.31496062992125984"/>
  <pageSetup fitToHeight="2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Толмачева Оксана Викторовна</dc:creator>
  <cp:keywords/>
  <dc:description/>
  <cp:lastModifiedBy>Румянцева</cp:lastModifiedBy>
  <cp:lastPrinted>2018-02-14T08:34:08Z</cp:lastPrinted>
  <dcterms:created xsi:type="dcterms:W3CDTF">2015-07-06T08:46:02Z</dcterms:created>
  <dcterms:modified xsi:type="dcterms:W3CDTF">2019-01-30T11:44:07Z</dcterms:modified>
  <cp:category/>
  <cp:version/>
  <cp:contentType/>
  <cp:contentStatus/>
</cp:coreProperties>
</file>