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535" windowHeight="2790" activeTab="0"/>
  </bookViews>
  <sheets>
    <sheet name="Лист1" sheetId="1" r:id="rId1"/>
  </sheets>
  <definedNames>
    <definedName name="_xlnm.Print_Titles" localSheetId="0">'Лист1'!$5:$7</definedName>
    <definedName name="_xlnm.Print_Area" localSheetId="0">'Лист1'!$A$1:$L$29</definedName>
  </definedNames>
  <calcPr fullCalcOnLoad="1"/>
</workbook>
</file>

<file path=xl/sharedStrings.xml><?xml version="1.0" encoding="utf-8"?>
<sst xmlns="http://schemas.openxmlformats.org/spreadsheetml/2006/main" count="39" uniqueCount="38">
  <si>
    <t>ИСПОЛНЕНИЕ</t>
  </si>
  <si>
    <t>(тыс.руб.)</t>
  </si>
  <si>
    <t>№ п/п</t>
  </si>
  <si>
    <t>Наименование налогов и сборов</t>
  </si>
  <si>
    <t>% исполнения к году</t>
  </si>
  <si>
    <t>отклоне ние</t>
  </si>
  <si>
    <t>НАЛОГОВЫЕ  ДОХОДЫ</t>
  </si>
  <si>
    <t xml:space="preserve"> </t>
  </si>
  <si>
    <t>НЕНАЛОГОВЫЕ  ДОХОДЫ</t>
  </si>
  <si>
    <t>Плата за негативное воздействие на окружающую среду</t>
  </si>
  <si>
    <t>Доходы от продажи земельных участков</t>
  </si>
  <si>
    <t>Итого доходов</t>
  </si>
  <si>
    <t>Налог на доходы физических лиц</t>
  </si>
  <si>
    <t>Доходы от уплаты акцизов</t>
  </si>
  <si>
    <t xml:space="preserve">Единый налог на вмененный доход для отдельных видов деятельности 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</si>
  <si>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</si>
  <si>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</si>
  <si>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Государственная пошлина</t>
  </si>
  <si>
    <t>Задолженность по отмененным налогам, сборам и иным обязательным платежам</t>
  </si>
  <si>
    <t>Арендная плата и поступления от продажи права на заключение договоров аренды за земли</t>
  </si>
  <si>
    <t>Доходы от сдачи в аренду имущества</t>
  </si>
  <si>
    <t>Доходы от перечисления части прибыли</t>
  </si>
  <si>
    <t>Доходы от оказания платных услуг (работ)</t>
  </si>
  <si>
    <t xml:space="preserve">Доходы от реализации имущества </t>
  </si>
  <si>
    <t>Штрафы, санкции, возмещение ущерба</t>
  </si>
  <si>
    <t>Невыясненные поступления</t>
  </si>
  <si>
    <t>Прочие неналоговые доходы</t>
  </si>
  <si>
    <t>Прочие доходы от компенсации затрат государства</t>
  </si>
  <si>
    <t xml:space="preserve">бюджета муниципального района </t>
  </si>
  <si>
    <t>Поступления по распределенным доходам</t>
  </si>
  <si>
    <t>отклонение</t>
  </si>
  <si>
    <t>план 2017 года</t>
  </si>
  <si>
    <t>% исполне   ния               к 2016 году</t>
  </si>
  <si>
    <t xml:space="preserve"> по состоянию на 01.06.2017 г.</t>
  </si>
  <si>
    <t>факт январь-май 2017 года</t>
  </si>
  <si>
    <t xml:space="preserve">план январь-май 2017 года </t>
  </si>
  <si>
    <t>% исполне ния за январь-май</t>
  </si>
  <si>
    <t>факт  январь-май 2016 года (на 01.06.16 г.)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</si>
</sst>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8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left" vertical="top" wrapText="1"/>
    </xf>
    <xf numFmtId="164" fontId="0" fillId="0" borderId="0" xfId="0" applyNumberForma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64" fontId="2" fillId="0" borderId="0" xfId="0" applyNumberFormat="1" applyFont="1" applyFill="1" applyAlignment="1">
      <alignment/>
    </xf>
    <xf numFmtId="2" fontId="0" fillId="0" borderId="0" xfId="0" applyNumberFormat="1" applyFill="1" applyBorder="1" applyAlignment="1">
      <alignment/>
    </xf>
    <xf numFmtId="0" fontId="43" fillId="0" borderId="0" xfId="0" applyFont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7" fillId="0" borderId="0" xfId="0" applyFont="1" applyAlignment="1">
      <alignment/>
    </xf>
    <xf numFmtId="0" fontId="43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43" fillId="0" borderId="12" xfId="0" applyFont="1" applyBorder="1" applyAlignment="1">
      <alignment/>
    </xf>
    <xf numFmtId="164" fontId="43" fillId="0" borderId="12" xfId="0" applyNumberFormat="1" applyFont="1" applyFill="1" applyBorder="1" applyAlignment="1">
      <alignment/>
    </xf>
    <xf numFmtId="164" fontId="43" fillId="0" borderId="12" xfId="0" applyNumberFormat="1" applyFont="1" applyBorder="1" applyAlignment="1">
      <alignment/>
    </xf>
    <xf numFmtId="0" fontId="43" fillId="0" borderId="13" xfId="0" applyFont="1" applyBorder="1" applyAlignment="1">
      <alignment/>
    </xf>
    <xf numFmtId="0" fontId="43" fillId="33" borderId="12" xfId="0" applyFont="1" applyFill="1" applyBorder="1" applyAlignment="1">
      <alignment/>
    </xf>
    <xf numFmtId="0" fontId="8" fillId="33" borderId="12" xfId="0" applyFont="1" applyFill="1" applyBorder="1" applyAlignment="1">
      <alignment wrapText="1"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165" fontId="43" fillId="0" borderId="12" xfId="0" applyNumberFormat="1" applyFont="1" applyFill="1" applyBorder="1" applyAlignment="1">
      <alignment/>
    </xf>
    <xf numFmtId="165" fontId="8" fillId="0" borderId="12" xfId="0" applyNumberFormat="1" applyFont="1" applyFill="1" applyBorder="1" applyAlignment="1">
      <alignment/>
    </xf>
    <xf numFmtId="164" fontId="8" fillId="0" borderId="12" xfId="0" applyNumberFormat="1" applyFont="1" applyFill="1" applyBorder="1" applyAlignment="1">
      <alignment/>
    </xf>
    <xf numFmtId="164" fontId="8" fillId="0" borderId="12" xfId="0" applyNumberFormat="1" applyFont="1" applyBorder="1" applyAlignment="1">
      <alignment/>
    </xf>
    <xf numFmtId="165" fontId="8" fillId="33" borderId="12" xfId="0" applyNumberFormat="1" applyFont="1" applyFill="1" applyBorder="1" applyAlignment="1">
      <alignment/>
    </xf>
    <xf numFmtId="164" fontId="8" fillId="33" borderId="12" xfId="0" applyNumberFormat="1" applyFont="1" applyFill="1" applyBorder="1" applyAlignment="1">
      <alignment/>
    </xf>
    <xf numFmtId="0" fontId="9" fillId="0" borderId="15" xfId="0" applyFont="1" applyBorder="1" applyAlignment="1">
      <alignment vertical="center" wrapText="1"/>
    </xf>
    <xf numFmtId="3" fontId="8" fillId="0" borderId="12" xfId="0" applyNumberFormat="1" applyFont="1" applyFill="1" applyBorder="1" applyAlignment="1">
      <alignment/>
    </xf>
    <xf numFmtId="3" fontId="43" fillId="0" borderId="12" xfId="0" applyNumberFormat="1" applyFont="1" applyFill="1" applyBorder="1" applyAlignment="1">
      <alignment/>
    </xf>
    <xf numFmtId="3" fontId="9" fillId="0" borderId="12" xfId="0" applyNumberFormat="1" applyFont="1" applyFill="1" applyBorder="1" applyAlignment="1">
      <alignment/>
    </xf>
    <xf numFmtId="3" fontId="43" fillId="0" borderId="15" xfId="0" applyNumberFormat="1" applyFont="1" applyFill="1" applyBorder="1" applyAlignment="1">
      <alignment/>
    </xf>
    <xf numFmtId="3" fontId="43" fillId="0" borderId="16" xfId="0" applyNumberFormat="1" applyFont="1" applyFill="1" applyBorder="1" applyAlignment="1">
      <alignment/>
    </xf>
    <xf numFmtId="3" fontId="43" fillId="0" borderId="17" xfId="0" applyNumberFormat="1" applyFont="1" applyFill="1" applyBorder="1" applyAlignment="1">
      <alignment/>
    </xf>
    <xf numFmtId="3" fontId="43" fillId="0" borderId="11" xfId="0" applyNumberFormat="1" applyFont="1" applyFill="1" applyBorder="1" applyAlignment="1">
      <alignment/>
    </xf>
    <xf numFmtId="3" fontId="8" fillId="33" borderId="12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43" fillId="0" borderId="13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1">
      <selection activeCell="K48" sqref="K48"/>
    </sheetView>
  </sheetViews>
  <sheetFormatPr defaultColWidth="9.140625" defaultRowHeight="15" outlineLevelRow="1"/>
  <cols>
    <col min="1" max="1" width="3.140625" style="0" customWidth="1"/>
    <col min="2" max="2" width="38.28125" style="0" customWidth="1"/>
    <col min="3" max="3" width="9.140625" style="1" customWidth="1"/>
    <col min="4" max="4" width="10.7109375" style="1" customWidth="1"/>
    <col min="5" max="5" width="9.8515625" style="1" customWidth="1"/>
    <col min="6" max="6" width="11.421875" style="1" customWidth="1"/>
    <col min="7" max="7" width="10.8515625" style="1" customWidth="1"/>
    <col min="8" max="8" width="10.7109375" style="1" customWidth="1"/>
    <col min="9" max="9" width="10.421875" style="1" customWidth="1"/>
    <col min="10" max="10" width="8.140625" style="1" customWidth="1"/>
    <col min="11" max="11" width="12.00390625" style="1" customWidth="1"/>
    <col min="12" max="12" width="10.00390625" style="0" customWidth="1"/>
    <col min="13" max="13" width="11.57421875" style="0" bestFit="1" customWidth="1"/>
  </cols>
  <sheetData>
    <row r="1" spans="2:12" ht="15.75">
      <c r="B1" s="49" t="s">
        <v>0</v>
      </c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2:12" ht="15.75">
      <c r="B2" s="49" t="s">
        <v>28</v>
      </c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2:12" ht="15.75">
      <c r="B3" s="49" t="s">
        <v>33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15">
      <c r="A4" s="17"/>
      <c r="B4" s="18"/>
      <c r="C4" s="19"/>
      <c r="D4" s="19"/>
      <c r="E4" s="19"/>
      <c r="F4" s="20"/>
      <c r="G4" s="19"/>
      <c r="H4" s="19"/>
      <c r="I4" s="19"/>
      <c r="J4" s="20"/>
      <c r="K4" s="21"/>
      <c r="L4" s="22" t="s">
        <v>1</v>
      </c>
    </row>
    <row r="5" spans="1:12" ht="15" customHeight="1">
      <c r="A5" s="50" t="s">
        <v>2</v>
      </c>
      <c r="B5" s="53" t="s">
        <v>3</v>
      </c>
      <c r="C5" s="56" t="s">
        <v>31</v>
      </c>
      <c r="D5" s="56" t="s">
        <v>34</v>
      </c>
      <c r="E5" s="56" t="s">
        <v>4</v>
      </c>
      <c r="F5" s="56" t="s">
        <v>30</v>
      </c>
      <c r="G5" s="56" t="s">
        <v>35</v>
      </c>
      <c r="H5" s="56" t="s">
        <v>34</v>
      </c>
      <c r="I5" s="56" t="s">
        <v>36</v>
      </c>
      <c r="J5" s="56" t="s">
        <v>5</v>
      </c>
      <c r="K5" s="56" t="s">
        <v>37</v>
      </c>
      <c r="L5" s="61" t="s">
        <v>32</v>
      </c>
    </row>
    <row r="6" spans="1:12" ht="15">
      <c r="A6" s="51"/>
      <c r="B6" s="54"/>
      <c r="C6" s="57"/>
      <c r="D6" s="57"/>
      <c r="E6" s="59"/>
      <c r="F6" s="59"/>
      <c r="G6" s="57"/>
      <c r="H6" s="57"/>
      <c r="I6" s="59"/>
      <c r="J6" s="59"/>
      <c r="K6" s="57"/>
      <c r="L6" s="62"/>
    </row>
    <row r="7" spans="1:14" ht="23.25" customHeight="1">
      <c r="A7" s="52"/>
      <c r="B7" s="55"/>
      <c r="C7" s="58"/>
      <c r="D7" s="58"/>
      <c r="E7" s="60"/>
      <c r="F7" s="60"/>
      <c r="G7" s="58"/>
      <c r="H7" s="58"/>
      <c r="I7" s="60"/>
      <c r="J7" s="60"/>
      <c r="K7" s="58"/>
      <c r="L7" s="63"/>
      <c r="M7" s="2"/>
      <c r="N7" s="2"/>
    </row>
    <row r="8" spans="1:12" ht="15">
      <c r="A8" s="23"/>
      <c r="B8" s="24" t="s">
        <v>6</v>
      </c>
      <c r="C8" s="41">
        <f>SUM(C9:C15)</f>
        <v>469579</v>
      </c>
      <c r="D8" s="41">
        <f>SUM(D9:D15)</f>
        <v>188616.7</v>
      </c>
      <c r="E8" s="36">
        <f>D8/C8*100</f>
        <v>40.167192314818166</v>
      </c>
      <c r="F8" s="35">
        <f>D8-C8</f>
        <v>-280962.3</v>
      </c>
      <c r="G8" s="41">
        <f>SUM(G9:G15)</f>
        <v>185916.69999999998</v>
      </c>
      <c r="H8" s="41">
        <f>SUM(H9:H15)</f>
        <v>188616.7</v>
      </c>
      <c r="I8" s="36">
        <f>H8/G8*100</f>
        <v>101.4522632985633</v>
      </c>
      <c r="J8" s="35">
        <f>H8-G8</f>
        <v>2700.000000000029</v>
      </c>
      <c r="K8" s="41">
        <f>SUM(K9:K15)</f>
        <v>178804.1</v>
      </c>
      <c r="L8" s="37">
        <f>H8/K8*100</f>
        <v>105.4879054786775</v>
      </c>
    </row>
    <row r="9" spans="1:13" ht="15">
      <c r="A9" s="25">
        <v>1</v>
      </c>
      <c r="B9" s="31" t="s">
        <v>12</v>
      </c>
      <c r="C9" s="42">
        <f>398274+2000+868</f>
        <v>401142</v>
      </c>
      <c r="D9" s="42">
        <v>160311</v>
      </c>
      <c r="E9" s="26">
        <f aca="true" t="shared" si="0" ref="E9:E29">D9/C9*100</f>
        <v>39.96365376849096</v>
      </c>
      <c r="F9" s="34">
        <f aca="true" t="shared" si="1" ref="F9:F29">D9-C9</f>
        <v>-240831</v>
      </c>
      <c r="G9" s="42">
        <v>154613.3</v>
      </c>
      <c r="H9" s="42">
        <f>D9</f>
        <v>160311</v>
      </c>
      <c r="I9" s="26">
        <f>H9/G9*100</f>
        <v>103.68512928706653</v>
      </c>
      <c r="J9" s="34">
        <f aca="true" t="shared" si="2" ref="J9:J29">H9-G9</f>
        <v>5697.700000000012</v>
      </c>
      <c r="K9" s="42">
        <v>146984.2</v>
      </c>
      <c r="L9" s="27">
        <f aca="true" t="shared" si="3" ref="L9:L25">H9/K9*100</f>
        <v>109.06682486961184</v>
      </c>
      <c r="M9" t="s">
        <v>7</v>
      </c>
    </row>
    <row r="10" spans="1:12" ht="15">
      <c r="A10" s="25">
        <v>2</v>
      </c>
      <c r="B10" s="25" t="s">
        <v>13</v>
      </c>
      <c r="C10" s="43">
        <v>15542</v>
      </c>
      <c r="D10" s="42">
        <v>6525.7</v>
      </c>
      <c r="E10" s="26">
        <f t="shared" si="0"/>
        <v>41.987517693990476</v>
      </c>
      <c r="F10" s="34">
        <f t="shared" si="1"/>
        <v>-9016.3</v>
      </c>
      <c r="G10" s="42">
        <v>5864.6</v>
      </c>
      <c r="H10" s="42">
        <f aca="true" t="shared" si="4" ref="H10:H15">D10</f>
        <v>6525.7</v>
      </c>
      <c r="I10" s="26">
        <f aca="true" t="shared" si="5" ref="I10:I29">H10/G10*100</f>
        <v>111.27272107219588</v>
      </c>
      <c r="J10" s="34">
        <f t="shared" si="2"/>
        <v>661.0999999999995</v>
      </c>
      <c r="K10" s="42">
        <v>6676.8</v>
      </c>
      <c r="L10" s="27">
        <f t="shared" si="3"/>
        <v>97.73693985142583</v>
      </c>
    </row>
    <row r="11" spans="1:12" ht="27.75" customHeight="1">
      <c r="A11" s="25">
        <v>3</v>
      </c>
      <c r="B11" s="32" t="s">
        <v>14</v>
      </c>
      <c r="C11" s="42">
        <v>33264</v>
      </c>
      <c r="D11" s="42">
        <v>13907.2</v>
      </c>
      <c r="E11" s="26">
        <f t="shared" si="0"/>
        <v>41.80856180856181</v>
      </c>
      <c r="F11" s="34">
        <f t="shared" si="1"/>
        <v>-19356.8</v>
      </c>
      <c r="G11" s="42">
        <v>15361</v>
      </c>
      <c r="H11" s="42">
        <f t="shared" si="4"/>
        <v>13907.2</v>
      </c>
      <c r="I11" s="26">
        <f t="shared" si="5"/>
        <v>90.53577241065035</v>
      </c>
      <c r="J11" s="34">
        <f t="shared" si="2"/>
        <v>-1453.7999999999993</v>
      </c>
      <c r="K11" s="42">
        <v>14572.1</v>
      </c>
      <c r="L11" s="27">
        <f t="shared" si="3"/>
        <v>95.43717103231518</v>
      </c>
    </row>
    <row r="12" spans="1:12" ht="13.5" customHeight="1">
      <c r="A12" s="25">
        <v>4</v>
      </c>
      <c r="B12" s="32" t="s">
        <v>15</v>
      </c>
      <c r="C12" s="42">
        <v>1352</v>
      </c>
      <c r="D12" s="42">
        <v>1703.9</v>
      </c>
      <c r="E12" s="26">
        <f t="shared" si="0"/>
        <v>126.02810650887575</v>
      </c>
      <c r="F12" s="34">
        <f t="shared" si="1"/>
        <v>351.9000000000001</v>
      </c>
      <c r="G12" s="42">
        <v>1202</v>
      </c>
      <c r="H12" s="42">
        <f t="shared" si="4"/>
        <v>1703.9</v>
      </c>
      <c r="I12" s="26">
        <f t="shared" si="5"/>
        <v>141.75540765391014</v>
      </c>
      <c r="J12" s="34">
        <f t="shared" si="2"/>
        <v>501.9000000000001</v>
      </c>
      <c r="K12" s="42">
        <v>1525</v>
      </c>
      <c r="L12" s="27">
        <f t="shared" si="3"/>
        <v>111.73114754098361</v>
      </c>
    </row>
    <row r="13" spans="1:12" ht="28.5" customHeight="1">
      <c r="A13" s="25">
        <v>5</v>
      </c>
      <c r="B13" s="33" t="s">
        <v>16</v>
      </c>
      <c r="C13" s="44">
        <v>281</v>
      </c>
      <c r="D13" s="44">
        <v>173.1</v>
      </c>
      <c r="E13" s="26">
        <f t="shared" si="0"/>
        <v>61.60142348754448</v>
      </c>
      <c r="F13" s="34">
        <f t="shared" si="1"/>
        <v>-107.9</v>
      </c>
      <c r="G13" s="44">
        <v>161.4</v>
      </c>
      <c r="H13" s="42">
        <f t="shared" si="4"/>
        <v>173.1</v>
      </c>
      <c r="I13" s="26">
        <f t="shared" si="5"/>
        <v>107.24907063197024</v>
      </c>
      <c r="J13" s="34">
        <f t="shared" si="2"/>
        <v>11.699999999999989</v>
      </c>
      <c r="K13" s="42">
        <v>70.9</v>
      </c>
      <c r="L13" s="27">
        <f t="shared" si="3"/>
        <v>244.14668547249642</v>
      </c>
    </row>
    <row r="14" spans="1:12" ht="16.5" customHeight="1">
      <c r="A14" s="25">
        <v>6</v>
      </c>
      <c r="B14" s="32" t="s">
        <v>17</v>
      </c>
      <c r="C14" s="42">
        <v>17998</v>
      </c>
      <c r="D14" s="42">
        <v>5995.8</v>
      </c>
      <c r="E14" s="26">
        <f>D14/C14*100</f>
        <v>33.313701522391376</v>
      </c>
      <c r="F14" s="34">
        <f>D14-C14</f>
        <v>-12002.2</v>
      </c>
      <c r="G14" s="42">
        <v>8714.4</v>
      </c>
      <c r="H14" s="42">
        <f>D14</f>
        <v>5995.8</v>
      </c>
      <c r="I14" s="26">
        <f>H14/G14*100</f>
        <v>68.80335995593501</v>
      </c>
      <c r="J14" s="34">
        <f>H14-G14</f>
        <v>-2718.5999999999995</v>
      </c>
      <c r="K14" s="42">
        <v>8975.1</v>
      </c>
      <c r="L14" s="27">
        <f>H14/K14*100</f>
        <v>66.80482668716783</v>
      </c>
    </row>
    <row r="15" spans="1:12" ht="45" hidden="1" outlineLevel="1">
      <c r="A15" s="25">
        <v>7</v>
      </c>
      <c r="B15" s="32" t="s">
        <v>18</v>
      </c>
      <c r="C15" s="42"/>
      <c r="D15" s="42">
        <v>0</v>
      </c>
      <c r="E15" s="26"/>
      <c r="F15" s="34">
        <f t="shared" si="1"/>
        <v>0</v>
      </c>
      <c r="G15" s="42"/>
      <c r="H15" s="42">
        <f t="shared" si="4"/>
        <v>0</v>
      </c>
      <c r="I15" s="26"/>
      <c r="J15" s="34">
        <f t="shared" si="2"/>
        <v>0</v>
      </c>
      <c r="K15" s="42"/>
      <c r="L15" s="27" t="e">
        <f t="shared" si="3"/>
        <v>#DIV/0!</v>
      </c>
    </row>
    <row r="16" spans="1:12" ht="15" collapsed="1">
      <c r="A16" s="28"/>
      <c r="B16" s="24" t="s">
        <v>8</v>
      </c>
      <c r="C16" s="41">
        <f>SUM(C17:C28)</f>
        <v>58436.3</v>
      </c>
      <c r="D16" s="41">
        <f>SUM(D17:D28)</f>
        <v>26370.300000000003</v>
      </c>
      <c r="E16" s="36">
        <f t="shared" si="0"/>
        <v>45.126573722155584</v>
      </c>
      <c r="F16" s="35">
        <f t="shared" si="1"/>
        <v>-32066</v>
      </c>
      <c r="G16" s="41">
        <f>SUM(G17:G28)</f>
        <v>23521.9</v>
      </c>
      <c r="H16" s="41">
        <f>SUM(H17:H28)</f>
        <v>26370.300000000003</v>
      </c>
      <c r="I16" s="36">
        <f t="shared" si="5"/>
        <v>112.10956597893878</v>
      </c>
      <c r="J16" s="35">
        <f t="shared" si="2"/>
        <v>2848.4000000000015</v>
      </c>
      <c r="K16" s="41">
        <f>SUM(K17:K28)</f>
        <v>30627.600000000002</v>
      </c>
      <c r="L16" s="37">
        <f>H16/K16*100</f>
        <v>86.09979234416018</v>
      </c>
    </row>
    <row r="17" spans="1:12" ht="42.75" customHeight="1">
      <c r="A17" s="28">
        <v>7</v>
      </c>
      <c r="B17" s="32" t="s">
        <v>19</v>
      </c>
      <c r="C17" s="42">
        <f>31191+2500</f>
        <v>33691</v>
      </c>
      <c r="D17" s="42">
        <v>12910.1</v>
      </c>
      <c r="E17" s="26">
        <f t="shared" si="0"/>
        <v>38.319135674215666</v>
      </c>
      <c r="F17" s="34">
        <f t="shared" si="1"/>
        <v>-20780.9</v>
      </c>
      <c r="G17" s="42">
        <v>12486</v>
      </c>
      <c r="H17" s="42">
        <f aca="true" t="shared" si="6" ref="H17:H28">D17</f>
        <v>12910.1</v>
      </c>
      <c r="I17" s="26">
        <f t="shared" si="5"/>
        <v>103.39660419670031</v>
      </c>
      <c r="J17" s="34">
        <f t="shared" si="2"/>
        <v>424.10000000000036</v>
      </c>
      <c r="K17" s="42">
        <v>12136.2</v>
      </c>
      <c r="L17" s="27">
        <f t="shared" si="3"/>
        <v>106.37679009904252</v>
      </c>
    </row>
    <row r="18" spans="1:12" ht="18" customHeight="1">
      <c r="A18" s="28">
        <v>8</v>
      </c>
      <c r="B18" s="32" t="s">
        <v>20</v>
      </c>
      <c r="C18" s="45">
        <v>3885</v>
      </c>
      <c r="D18" s="46">
        <v>1638.5</v>
      </c>
      <c r="E18" s="26">
        <f t="shared" si="0"/>
        <v>42.17503217503217</v>
      </c>
      <c r="F18" s="34">
        <f t="shared" si="1"/>
        <v>-2246.5</v>
      </c>
      <c r="G18" s="45">
        <v>1618.9</v>
      </c>
      <c r="H18" s="42">
        <f t="shared" si="6"/>
        <v>1638.5</v>
      </c>
      <c r="I18" s="26">
        <f t="shared" si="5"/>
        <v>101.21069862252145</v>
      </c>
      <c r="J18" s="34">
        <f t="shared" si="2"/>
        <v>19.59999999999991</v>
      </c>
      <c r="K18" s="42">
        <v>1727.3</v>
      </c>
      <c r="L18" s="27">
        <f t="shared" si="3"/>
        <v>94.85902854165461</v>
      </c>
    </row>
    <row r="19" spans="1:12" ht="18" customHeight="1">
      <c r="A19" s="28">
        <v>9</v>
      </c>
      <c r="B19" s="33" t="s">
        <v>21</v>
      </c>
      <c r="C19" s="44">
        <v>20</v>
      </c>
      <c r="D19" s="47">
        <v>0</v>
      </c>
      <c r="E19" s="26">
        <f t="shared" si="0"/>
        <v>0</v>
      </c>
      <c r="F19" s="34">
        <f t="shared" si="1"/>
        <v>-20</v>
      </c>
      <c r="G19" s="44">
        <v>20</v>
      </c>
      <c r="H19" s="42">
        <f t="shared" si="6"/>
        <v>0</v>
      </c>
      <c r="I19" s="26"/>
      <c r="J19" s="34">
        <f t="shared" si="2"/>
        <v>-20</v>
      </c>
      <c r="K19" s="42">
        <v>34.6</v>
      </c>
      <c r="L19" s="27"/>
    </row>
    <row r="20" spans="1:12" ht="28.5" customHeight="1">
      <c r="A20" s="28">
        <v>10</v>
      </c>
      <c r="B20" s="32" t="s">
        <v>9</v>
      </c>
      <c r="C20" s="44">
        <f>2986+832</f>
        <v>3818</v>
      </c>
      <c r="D20" s="47">
        <v>3517.8</v>
      </c>
      <c r="E20" s="26">
        <f t="shared" si="0"/>
        <v>92.1372446306967</v>
      </c>
      <c r="F20" s="34">
        <f t="shared" si="1"/>
        <v>-300.1999999999998</v>
      </c>
      <c r="G20" s="44">
        <v>2324.3</v>
      </c>
      <c r="H20" s="42">
        <f t="shared" si="6"/>
        <v>3517.8</v>
      </c>
      <c r="I20" s="26">
        <f t="shared" si="5"/>
        <v>151.34879318504494</v>
      </c>
      <c r="J20" s="34">
        <f t="shared" si="2"/>
        <v>1193.5</v>
      </c>
      <c r="K20" s="42">
        <v>1479.6</v>
      </c>
      <c r="L20" s="27">
        <f t="shared" si="3"/>
        <v>237.75344687753451</v>
      </c>
    </row>
    <row r="21" spans="1:12" ht="30">
      <c r="A21" s="28">
        <v>11</v>
      </c>
      <c r="B21" s="32" t="s">
        <v>22</v>
      </c>
      <c r="C21" s="44">
        <v>0</v>
      </c>
      <c r="D21" s="47">
        <v>21.5</v>
      </c>
      <c r="E21" s="26"/>
      <c r="F21" s="34">
        <f t="shared" si="1"/>
        <v>21.5</v>
      </c>
      <c r="G21" s="44">
        <v>0</v>
      </c>
      <c r="H21" s="42">
        <f t="shared" si="6"/>
        <v>21.5</v>
      </c>
      <c r="I21" s="26"/>
      <c r="J21" s="34">
        <f t="shared" si="2"/>
        <v>21.5</v>
      </c>
      <c r="K21" s="42">
        <v>862.1</v>
      </c>
      <c r="L21" s="27">
        <f t="shared" si="3"/>
        <v>2.4939102192321077</v>
      </c>
    </row>
    <row r="22" spans="1:12" ht="30.75" customHeight="1">
      <c r="A22" s="28">
        <v>12</v>
      </c>
      <c r="B22" s="32" t="s">
        <v>27</v>
      </c>
      <c r="C22" s="44">
        <v>0</v>
      </c>
      <c r="D22" s="42">
        <v>119.2</v>
      </c>
      <c r="E22" s="26"/>
      <c r="F22" s="34">
        <f>D22-C22</f>
        <v>119.2</v>
      </c>
      <c r="G22" s="44">
        <v>0</v>
      </c>
      <c r="H22" s="42">
        <f>D22</f>
        <v>119.2</v>
      </c>
      <c r="I22" s="26"/>
      <c r="J22" s="34">
        <f>H22-G22</f>
        <v>119.2</v>
      </c>
      <c r="K22" s="42">
        <v>271.6</v>
      </c>
      <c r="L22" s="27">
        <f t="shared" si="3"/>
        <v>43.888070692194404</v>
      </c>
    </row>
    <row r="23" spans="1:12" ht="17.25" customHeight="1">
      <c r="A23" s="28">
        <v>13</v>
      </c>
      <c r="B23" s="32" t="s">
        <v>23</v>
      </c>
      <c r="C23" s="44">
        <f>500+1846</f>
        <v>2346</v>
      </c>
      <c r="D23" s="42">
        <v>331.8</v>
      </c>
      <c r="E23" s="26">
        <f t="shared" si="0"/>
        <v>14.143222506393863</v>
      </c>
      <c r="F23" s="34">
        <f t="shared" si="1"/>
        <v>-2014.2</v>
      </c>
      <c r="G23" s="44">
        <v>500</v>
      </c>
      <c r="H23" s="42">
        <f t="shared" si="6"/>
        <v>331.8</v>
      </c>
      <c r="I23" s="26"/>
      <c r="J23" s="34">
        <f t="shared" si="2"/>
        <v>-168.2</v>
      </c>
      <c r="K23" s="42">
        <v>3235.8</v>
      </c>
      <c r="L23" s="27">
        <f t="shared" si="3"/>
        <v>10.254033005748193</v>
      </c>
    </row>
    <row r="24" spans="1:12" ht="15" customHeight="1">
      <c r="A24" s="28">
        <v>14</v>
      </c>
      <c r="B24" s="32" t="s">
        <v>10</v>
      </c>
      <c r="C24" s="42">
        <f>2000+330+1300</f>
        <v>3630</v>
      </c>
      <c r="D24" s="42">
        <v>3232</v>
      </c>
      <c r="E24" s="26">
        <f t="shared" si="0"/>
        <v>89.0358126721763</v>
      </c>
      <c r="F24" s="34">
        <f t="shared" si="1"/>
        <v>-398</v>
      </c>
      <c r="G24" s="42">
        <v>2462</v>
      </c>
      <c r="H24" s="42">
        <f t="shared" si="6"/>
        <v>3232</v>
      </c>
      <c r="I24" s="26">
        <f t="shared" si="5"/>
        <v>131.2753858651503</v>
      </c>
      <c r="J24" s="34">
        <f t="shared" si="2"/>
        <v>770</v>
      </c>
      <c r="K24" s="42">
        <v>4861</v>
      </c>
      <c r="L24" s="27">
        <f t="shared" si="3"/>
        <v>66.48837687718576</v>
      </c>
    </row>
    <row r="25" spans="1:12" ht="15.75" customHeight="1">
      <c r="A25" s="28">
        <v>15</v>
      </c>
      <c r="B25" s="32" t="s">
        <v>24</v>
      </c>
      <c r="C25" s="42">
        <f>7053+8.3</f>
        <v>7061.3</v>
      </c>
      <c r="D25" s="47">
        <v>2917.8</v>
      </c>
      <c r="E25" s="26">
        <f t="shared" si="0"/>
        <v>41.32100321470551</v>
      </c>
      <c r="F25" s="34">
        <f t="shared" si="1"/>
        <v>-4143.5</v>
      </c>
      <c r="G25" s="42">
        <v>2787.4</v>
      </c>
      <c r="H25" s="42">
        <f t="shared" si="6"/>
        <v>2917.8</v>
      </c>
      <c r="I25" s="26">
        <f t="shared" si="5"/>
        <v>104.67819473344335</v>
      </c>
      <c r="J25" s="34">
        <f t="shared" si="2"/>
        <v>130.4000000000001</v>
      </c>
      <c r="K25" s="42">
        <v>3781.5</v>
      </c>
      <c r="L25" s="27">
        <f t="shared" si="3"/>
        <v>77.15985719952401</v>
      </c>
    </row>
    <row r="26" spans="1:12" ht="15">
      <c r="A26" s="28">
        <v>16</v>
      </c>
      <c r="B26" s="32" t="s">
        <v>25</v>
      </c>
      <c r="C26" s="44"/>
      <c r="D26" s="42">
        <v>45.4</v>
      </c>
      <c r="E26" s="26"/>
      <c r="F26" s="34">
        <f>D26-C26</f>
        <v>45.4</v>
      </c>
      <c r="G26" s="44">
        <v>0</v>
      </c>
      <c r="H26" s="42">
        <f>D26</f>
        <v>45.4</v>
      </c>
      <c r="I26" s="26"/>
      <c r="J26" s="34">
        <f>H26-G26</f>
        <v>45.4</v>
      </c>
      <c r="K26" s="42">
        <v>39.4</v>
      </c>
      <c r="L26" s="27">
        <f>H26/K26*100</f>
        <v>115.22842639593908</v>
      </c>
    </row>
    <row r="27" spans="1:12" ht="15">
      <c r="A27" s="28">
        <v>17</v>
      </c>
      <c r="B27" s="32" t="s">
        <v>26</v>
      </c>
      <c r="C27" s="44">
        <v>3985</v>
      </c>
      <c r="D27" s="42">
        <v>1636.2</v>
      </c>
      <c r="E27" s="26">
        <f>D27/C27*100</f>
        <v>41.05897114178168</v>
      </c>
      <c r="F27" s="34">
        <f>D27-C27</f>
        <v>-2348.8</v>
      </c>
      <c r="G27" s="44">
        <v>1323.3</v>
      </c>
      <c r="H27" s="42">
        <f>D27</f>
        <v>1636.2</v>
      </c>
      <c r="I27" s="26">
        <f>H27/G27*100</f>
        <v>123.64543187485833</v>
      </c>
      <c r="J27" s="34">
        <f>H27-G27</f>
        <v>312.9000000000001</v>
      </c>
      <c r="K27" s="42">
        <v>2062.7</v>
      </c>
      <c r="L27" s="27">
        <f>H27/K27*100</f>
        <v>79.32321714258012</v>
      </c>
    </row>
    <row r="28" spans="1:12" ht="30" outlineLevel="1">
      <c r="A28" s="28">
        <v>18</v>
      </c>
      <c r="B28" s="40" t="s">
        <v>29</v>
      </c>
      <c r="C28" s="44"/>
      <c r="D28" s="42">
        <v>0</v>
      </c>
      <c r="E28" s="26"/>
      <c r="F28" s="34">
        <f t="shared" si="1"/>
        <v>0</v>
      </c>
      <c r="G28" s="44">
        <v>0</v>
      </c>
      <c r="H28" s="42">
        <f t="shared" si="6"/>
        <v>0</v>
      </c>
      <c r="I28" s="26"/>
      <c r="J28" s="34">
        <f t="shared" si="2"/>
        <v>0</v>
      </c>
      <c r="K28" s="42">
        <v>135.8</v>
      </c>
      <c r="L28" s="27">
        <f>H28/K28*100</f>
        <v>0</v>
      </c>
    </row>
    <row r="29" spans="1:12" s="3" customFormat="1" ht="15">
      <c r="A29" s="29"/>
      <c r="B29" s="30" t="s">
        <v>11</v>
      </c>
      <c r="C29" s="48">
        <f>C8+C16</f>
        <v>528015.3</v>
      </c>
      <c r="D29" s="48">
        <f>D8+D16</f>
        <v>214987</v>
      </c>
      <c r="E29" s="39">
        <f t="shared" si="0"/>
        <v>40.71605500825449</v>
      </c>
      <c r="F29" s="38">
        <f t="shared" si="1"/>
        <v>-313028.30000000005</v>
      </c>
      <c r="G29" s="48">
        <f>G8+G16</f>
        <v>209438.59999999998</v>
      </c>
      <c r="H29" s="48">
        <f>H8+H16</f>
        <v>214987</v>
      </c>
      <c r="I29" s="39">
        <f t="shared" si="5"/>
        <v>102.64917737227046</v>
      </c>
      <c r="J29" s="38">
        <f t="shared" si="2"/>
        <v>5548.400000000023</v>
      </c>
      <c r="K29" s="48">
        <f>K8+K16</f>
        <v>209431.7</v>
      </c>
      <c r="L29" s="39">
        <f>H29/K29*100</f>
        <v>102.65255928305027</v>
      </c>
    </row>
    <row r="30" spans="1:11" s="5" customFormat="1" ht="15">
      <c r="A30" s="4"/>
      <c r="B30" s="64"/>
      <c r="C30" s="64"/>
      <c r="D30" s="64"/>
      <c r="E30" s="64"/>
      <c r="F30" s="64"/>
      <c r="G30" s="64"/>
      <c r="H30" s="64"/>
      <c r="I30" s="64"/>
      <c r="J30" s="64"/>
      <c r="K30" s="64"/>
    </row>
    <row r="31" spans="1:11" ht="15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12" ht="15">
      <c r="A32" s="6"/>
      <c r="B32" s="11"/>
      <c r="C32" s="11"/>
      <c r="D32" s="8"/>
      <c r="E32" s="12"/>
      <c r="F32" s="12"/>
      <c r="G32" s="12"/>
      <c r="H32" s="8"/>
      <c r="I32" s="9"/>
      <c r="J32" s="12"/>
      <c r="K32" s="13"/>
      <c r="L32" s="10"/>
    </row>
    <row r="33" spans="1:11" ht="15">
      <c r="A33" s="6"/>
      <c r="B33" s="6"/>
      <c r="C33" s="12"/>
      <c r="D33" s="8"/>
      <c r="E33" s="12"/>
      <c r="F33" s="14"/>
      <c r="G33" s="12"/>
      <c r="H33" s="12"/>
      <c r="I33" s="12"/>
      <c r="J33" s="14"/>
      <c r="K33" s="15"/>
    </row>
    <row r="34" spans="1:10" ht="15">
      <c r="A34" s="6"/>
      <c r="B34" s="6"/>
      <c r="C34" s="12"/>
      <c r="D34" s="8"/>
      <c r="E34" s="12"/>
      <c r="F34" s="12"/>
      <c r="G34" s="16"/>
      <c r="H34" s="8"/>
      <c r="I34" s="12"/>
      <c r="J34" s="12"/>
    </row>
    <row r="35" spans="1:10" ht="15">
      <c r="A35" s="6"/>
      <c r="B35" s="6"/>
      <c r="C35" s="12"/>
      <c r="D35" s="12"/>
      <c r="E35" s="12"/>
      <c r="F35" s="8"/>
      <c r="G35" s="16"/>
      <c r="H35" s="12"/>
      <c r="I35" s="12"/>
      <c r="J35" s="8"/>
    </row>
    <row r="36" spans="1:10" ht="15">
      <c r="A36" s="6"/>
      <c r="B36" s="6"/>
      <c r="C36" s="12"/>
      <c r="D36" s="12"/>
      <c r="E36" s="12"/>
      <c r="F36" s="12"/>
      <c r="G36" s="12"/>
      <c r="H36" s="12"/>
      <c r="I36" s="12"/>
      <c r="J36" s="12"/>
    </row>
  </sheetData>
  <sheetProtection/>
  <mergeCells count="16">
    <mergeCell ref="H5:H7"/>
    <mergeCell ref="I5:I7"/>
    <mergeCell ref="J5:J7"/>
    <mergeCell ref="K5:K7"/>
    <mergeCell ref="L5:L7"/>
    <mergeCell ref="B30:K30"/>
    <mergeCell ref="B1:L1"/>
    <mergeCell ref="B2:L2"/>
    <mergeCell ref="B3:L3"/>
    <mergeCell ref="A5:A7"/>
    <mergeCell ref="B5:B7"/>
    <mergeCell ref="C5:C7"/>
    <mergeCell ref="D5:D7"/>
    <mergeCell ref="E5:E7"/>
    <mergeCell ref="F5:F7"/>
    <mergeCell ref="G5:G7"/>
  </mergeCells>
  <printOptions/>
  <pageMargins left="0.7086614173228347" right="0.31496062992125984" top="0.7480314960629921" bottom="0.35433070866141736" header="0.31496062992125984" footer="0.31496062992125984"/>
  <pageSetup fitToHeight="2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Толмачева Оксана Викторовна</dc:creator>
  <cp:keywords/>
  <dc:description/>
  <cp:lastModifiedBy>Любовь Румянцева</cp:lastModifiedBy>
  <cp:lastPrinted>2017-06-14T08:29:57Z</cp:lastPrinted>
  <dcterms:created xsi:type="dcterms:W3CDTF">2015-07-06T08:46:02Z</dcterms:created>
  <dcterms:modified xsi:type="dcterms:W3CDTF">2017-06-14T08:30:03Z</dcterms:modified>
  <cp:category/>
  <cp:version/>
  <cp:contentType/>
  <cp:contentStatus/>
</cp:coreProperties>
</file>