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<sst xmlns="http://schemas.openxmlformats.org/spreadsheetml/2006/main" count="39" uniqueCount="38">
  <si>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</si>
  <si>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</si>
  <si>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</si>
  <si>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</si>
  <si>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</si>
  <si>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</si>
  <si>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</si>
  <si>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</si>
  <si>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</si>
  <si>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</si>
  <si>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</si>
  <si>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</si>
  <si>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</si>
  <si>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</si>
  <si>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</si>
  <si>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</si>
  <si>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</si>
  <si>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</si>
  <si>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</si>
  <si>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</si>
  <si>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</si>
  <si>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</si>
  <si>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</si>
  <si>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</si>
  <si>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</si>
  <si>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</si>
  <si>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</si>
  <si>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</si>
  <si>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бюджета муниципального района </t>
  </si>
  <si>
    <t>Поступления по распределенным доходам</t>
  </si>
  <si>
    <t>отклонение</t>
  </si>
  <si>
    <t>план 2017 года</t>
  </si>
  <si>
    <t>% исполне   ния               к 2016 году</t>
  </si>
  <si>
    <t>факт январь-ноябрь 2017 года</t>
  </si>
  <si>
    <t xml:space="preserve">план январь-ноябрь 2017 года </t>
  </si>
  <si>
    <t>факт  январь-ноябрь 2016 года (на 01.12.16 г.)</t>
  </si>
  <si>
    <t xml:space="preserve"> по состоянию на 01.12.2017 г.</t>
  </si>
  <si>
    <t>% исполне ния за январь-ноябрь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</si>
</sst>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43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5" fontId="8" fillId="33" borderId="12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8" sqref="I8"/>
    </sheetView>
  </sheetViews>
  <sheetFormatPr defaultColWidth="9.140625" defaultRowHeight="15" outlineLevelRow="1"/>
  <cols>
    <col min="1" max="1" width="3.140625" style="0" customWidth="1"/>
    <col min="2" max="2" width="38.28125" style="0" customWidth="1"/>
    <col min="3" max="3" width="9.140625" style="1" customWidth="1"/>
    <col min="4" max="4" width="10.7109375" style="1" customWidth="1"/>
    <col min="5" max="5" width="9.8515625" style="1" customWidth="1"/>
    <col min="6" max="6" width="11.421875" style="1" customWidth="1"/>
    <col min="7" max="7" width="10.8515625" style="1" customWidth="1"/>
    <col min="8" max="8" width="10.7109375" style="1" customWidth="1"/>
    <col min="9" max="9" width="9.7109375" style="1" customWidth="1"/>
    <col min="10" max="10" width="8.8515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5.75">
      <c r="B2" s="58" t="s">
        <v>28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15.75">
      <c r="B3" s="58" t="s">
        <v>36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6.5" customHeight="1">
      <c r="A5" s="59" t="s">
        <v>2</v>
      </c>
      <c r="B5" s="62" t="s">
        <v>3</v>
      </c>
      <c r="C5" s="49" t="s">
        <v>31</v>
      </c>
      <c r="D5" s="49" t="s">
        <v>33</v>
      </c>
      <c r="E5" s="49" t="s">
        <v>4</v>
      </c>
      <c r="F5" s="49" t="s">
        <v>30</v>
      </c>
      <c r="G5" s="49" t="s">
        <v>34</v>
      </c>
      <c r="H5" s="49" t="s">
        <v>33</v>
      </c>
      <c r="I5" s="49" t="s">
        <v>37</v>
      </c>
      <c r="J5" s="49" t="s">
        <v>5</v>
      </c>
      <c r="K5" s="49" t="s">
        <v>35</v>
      </c>
      <c r="L5" s="54" t="s">
        <v>32</v>
      </c>
    </row>
    <row r="6" spans="1:12" ht="21.75" customHeight="1">
      <c r="A6" s="60"/>
      <c r="B6" s="63"/>
      <c r="C6" s="50"/>
      <c r="D6" s="50"/>
      <c r="E6" s="52"/>
      <c r="F6" s="52"/>
      <c r="G6" s="50"/>
      <c r="H6" s="50"/>
      <c r="I6" s="52"/>
      <c r="J6" s="52"/>
      <c r="K6" s="50"/>
      <c r="L6" s="55"/>
    </row>
    <row r="7" spans="1:14" ht="23.25" customHeight="1">
      <c r="A7" s="61"/>
      <c r="B7" s="64"/>
      <c r="C7" s="51"/>
      <c r="D7" s="51"/>
      <c r="E7" s="53"/>
      <c r="F7" s="53"/>
      <c r="G7" s="51"/>
      <c r="H7" s="51"/>
      <c r="I7" s="53"/>
      <c r="J7" s="53"/>
      <c r="K7" s="51"/>
      <c r="L7" s="56"/>
      <c r="M7" s="2"/>
      <c r="N7" s="2"/>
    </row>
    <row r="8" spans="1:12" ht="15">
      <c r="A8" s="23"/>
      <c r="B8" s="24" t="s">
        <v>6</v>
      </c>
      <c r="C8" s="41">
        <f>SUM(C9:C15)</f>
        <v>489362.5</v>
      </c>
      <c r="D8" s="41">
        <f>SUM(D9:D15)</f>
        <v>449477.39999999997</v>
      </c>
      <c r="E8" s="36">
        <f>D8/C8*100</f>
        <v>91.8495798104677</v>
      </c>
      <c r="F8" s="35">
        <f>D8-C8</f>
        <v>-39885.100000000035</v>
      </c>
      <c r="G8" s="41">
        <f>SUM(G9:G15)</f>
        <v>445810.6</v>
      </c>
      <c r="H8" s="41">
        <f>SUM(H9:H15)</f>
        <v>449477.39999999997</v>
      </c>
      <c r="I8" s="36">
        <f>H8/G8*100</f>
        <v>100.82250175298657</v>
      </c>
      <c r="J8" s="35">
        <f>H8-G8</f>
        <v>3666.7999999999884</v>
      </c>
      <c r="K8" s="41">
        <f>SUM(K9:K15)</f>
        <v>418728.2</v>
      </c>
      <c r="L8" s="37">
        <f>H8/K8*100</f>
        <v>107.34347483642132</v>
      </c>
    </row>
    <row r="9" spans="1:13" ht="15">
      <c r="A9" s="25">
        <v>1</v>
      </c>
      <c r="B9" s="31" t="s">
        <v>12</v>
      </c>
      <c r="C9" s="42">
        <f>398274+2000+868+2639.5+4877+2548+8469</f>
        <v>419675.5</v>
      </c>
      <c r="D9" s="42">
        <v>386997.1</v>
      </c>
      <c r="E9" s="26">
        <f aca="true" t="shared" si="0" ref="E9:E29">D9/C9*100</f>
        <v>92.21341250561446</v>
      </c>
      <c r="F9" s="34">
        <f aca="true" t="shared" si="1" ref="F9:F29">D9-C9</f>
        <v>-32678.400000000023</v>
      </c>
      <c r="G9" s="42">
        <v>379665</v>
      </c>
      <c r="H9" s="42">
        <f>D9</f>
        <v>386997.1</v>
      </c>
      <c r="I9" s="26">
        <f>H9/G9*100</f>
        <v>101.9312025074737</v>
      </c>
      <c r="J9" s="34">
        <f aca="true" t="shared" si="2" ref="J9:J29">H9-G9</f>
        <v>7332.099999999977</v>
      </c>
      <c r="K9" s="42">
        <v>352393.5</v>
      </c>
      <c r="L9" s="27">
        <f aca="true" t="shared" si="3" ref="L9:L25">H9/K9*100</f>
        <v>109.81959088348678</v>
      </c>
      <c r="M9" t="s">
        <v>7</v>
      </c>
    </row>
    <row r="10" spans="1:12" ht="15">
      <c r="A10" s="25">
        <v>2</v>
      </c>
      <c r="B10" s="25" t="s">
        <v>13</v>
      </c>
      <c r="C10" s="43">
        <f>15542+500</f>
        <v>16042</v>
      </c>
      <c r="D10" s="42">
        <v>15350.5</v>
      </c>
      <c r="E10" s="26">
        <f t="shared" si="0"/>
        <v>95.68944021942401</v>
      </c>
      <c r="F10" s="34">
        <f t="shared" si="1"/>
        <v>-691.5</v>
      </c>
      <c r="G10" s="42">
        <v>14983.6</v>
      </c>
      <c r="H10" s="42">
        <f aca="true" t="shared" si="4" ref="H10:H15">D10</f>
        <v>15350.5</v>
      </c>
      <c r="I10" s="26">
        <f aca="true" t="shared" si="5" ref="I10:I29">H10/G10*100</f>
        <v>102.44867722042767</v>
      </c>
      <c r="J10" s="34">
        <f t="shared" si="2"/>
        <v>366.89999999999964</v>
      </c>
      <c r="K10" s="42">
        <v>16489.8</v>
      </c>
      <c r="L10" s="27">
        <f t="shared" si="3"/>
        <v>93.0908804230494</v>
      </c>
    </row>
    <row r="11" spans="1:12" ht="27.75" customHeight="1">
      <c r="A11" s="25">
        <v>3</v>
      </c>
      <c r="B11" s="32" t="s">
        <v>14</v>
      </c>
      <c r="C11" s="42">
        <v>33264</v>
      </c>
      <c r="D11" s="42">
        <v>30973.6</v>
      </c>
      <c r="E11" s="26">
        <f t="shared" si="0"/>
        <v>93.1144781144781</v>
      </c>
      <c r="F11" s="34">
        <f t="shared" si="1"/>
        <v>-2290.4000000000015</v>
      </c>
      <c r="G11" s="42">
        <v>32197</v>
      </c>
      <c r="H11" s="42">
        <f t="shared" si="4"/>
        <v>30973.6</v>
      </c>
      <c r="I11" s="26">
        <f t="shared" si="5"/>
        <v>96.20026710563096</v>
      </c>
      <c r="J11" s="34">
        <f t="shared" si="2"/>
        <v>-1223.4000000000015</v>
      </c>
      <c r="K11" s="42">
        <v>30543.4</v>
      </c>
      <c r="L11" s="27">
        <f t="shared" si="3"/>
        <v>101.40848759470128</v>
      </c>
    </row>
    <row r="12" spans="1:12" ht="13.5" customHeight="1">
      <c r="A12" s="25">
        <v>4</v>
      </c>
      <c r="B12" s="32" t="s">
        <v>15</v>
      </c>
      <c r="C12" s="42">
        <f>1352+750</f>
        <v>2102</v>
      </c>
      <c r="D12" s="42">
        <v>2117.9</v>
      </c>
      <c r="E12" s="26">
        <f t="shared" si="0"/>
        <v>100.75642245480496</v>
      </c>
      <c r="F12" s="34">
        <f t="shared" si="1"/>
        <v>15.900000000000091</v>
      </c>
      <c r="G12" s="42">
        <v>2102</v>
      </c>
      <c r="H12" s="42">
        <f t="shared" si="4"/>
        <v>2117.9</v>
      </c>
      <c r="I12" s="26">
        <f t="shared" si="5"/>
        <v>100.75642245480496</v>
      </c>
      <c r="J12" s="34">
        <f t="shared" si="2"/>
        <v>15.900000000000091</v>
      </c>
      <c r="K12" s="42">
        <v>2029.4</v>
      </c>
      <c r="L12" s="27">
        <f t="shared" si="3"/>
        <v>104.36089484576723</v>
      </c>
    </row>
    <row r="13" spans="1:12" ht="28.5" customHeight="1">
      <c r="A13" s="25">
        <v>5</v>
      </c>
      <c r="B13" s="33" t="s">
        <v>16</v>
      </c>
      <c r="C13" s="44">
        <v>281</v>
      </c>
      <c r="D13" s="44">
        <v>238.1</v>
      </c>
      <c r="E13" s="26">
        <f t="shared" si="0"/>
        <v>84.73309608540926</v>
      </c>
      <c r="F13" s="34">
        <f t="shared" si="1"/>
        <v>-42.900000000000006</v>
      </c>
      <c r="G13" s="44">
        <v>246</v>
      </c>
      <c r="H13" s="42">
        <f t="shared" si="4"/>
        <v>238.1</v>
      </c>
      <c r="I13" s="26">
        <f t="shared" si="5"/>
        <v>96.78861788617887</v>
      </c>
      <c r="J13" s="34">
        <f t="shared" si="2"/>
        <v>-7.900000000000006</v>
      </c>
      <c r="K13" s="42">
        <v>158</v>
      </c>
      <c r="L13" s="27">
        <f t="shared" si="3"/>
        <v>150.69620253164558</v>
      </c>
    </row>
    <row r="14" spans="1:12" ht="16.5" customHeight="1">
      <c r="A14" s="25">
        <v>6</v>
      </c>
      <c r="B14" s="32" t="s">
        <v>17</v>
      </c>
      <c r="C14" s="42">
        <v>17998</v>
      </c>
      <c r="D14" s="42">
        <v>13800.2</v>
      </c>
      <c r="E14" s="26">
        <f>D14/C14*100</f>
        <v>76.67629736637404</v>
      </c>
      <c r="F14" s="34">
        <f>D14-C14</f>
        <v>-4197.799999999999</v>
      </c>
      <c r="G14" s="42">
        <v>16617</v>
      </c>
      <c r="H14" s="42">
        <f>D14</f>
        <v>13800.2</v>
      </c>
      <c r="I14" s="26">
        <f>H14/G14*100</f>
        <v>83.048685081543</v>
      </c>
      <c r="J14" s="34">
        <f>H14-G14</f>
        <v>-2816.7999999999993</v>
      </c>
      <c r="K14" s="42">
        <v>17114.1</v>
      </c>
      <c r="L14" s="27">
        <f>H14/K14*100</f>
        <v>80.63643428518007</v>
      </c>
    </row>
    <row r="15" spans="1:12" ht="45" hidden="1" outlineLevel="1">
      <c r="A15" s="25">
        <v>7</v>
      </c>
      <c r="B15" s="32" t="s">
        <v>18</v>
      </c>
      <c r="C15" s="42"/>
      <c r="D15" s="42">
        <v>0</v>
      </c>
      <c r="E15" s="26"/>
      <c r="F15" s="34">
        <f t="shared" si="1"/>
        <v>0</v>
      </c>
      <c r="G15" s="42"/>
      <c r="H15" s="42">
        <f t="shared" si="4"/>
        <v>0</v>
      </c>
      <c r="I15" s="26"/>
      <c r="J15" s="34">
        <f t="shared" si="2"/>
        <v>0</v>
      </c>
      <c r="K15" s="42"/>
      <c r="L15" s="27" t="e">
        <f t="shared" si="3"/>
        <v>#DIV/0!</v>
      </c>
    </row>
    <row r="16" spans="1:12" ht="15" collapsed="1">
      <c r="A16" s="28"/>
      <c r="B16" s="24" t="s">
        <v>8</v>
      </c>
      <c r="C16" s="41">
        <f>SUM(C17:C28)</f>
        <v>69575.7</v>
      </c>
      <c r="D16" s="41">
        <f>SUM(D17:D28)</f>
        <v>66544.4</v>
      </c>
      <c r="E16" s="36">
        <f t="shared" si="0"/>
        <v>95.64316277090995</v>
      </c>
      <c r="F16" s="35">
        <f t="shared" si="1"/>
        <v>-3031.300000000003</v>
      </c>
      <c r="G16" s="41">
        <f>SUM(G17:G28)</f>
        <v>64043.4</v>
      </c>
      <c r="H16" s="41">
        <f>SUM(H17:H28)</f>
        <v>66544.4</v>
      </c>
      <c r="I16" s="36">
        <f t="shared" si="5"/>
        <v>103.90516431045197</v>
      </c>
      <c r="J16" s="35">
        <f t="shared" si="2"/>
        <v>2500.9999999999927</v>
      </c>
      <c r="K16" s="41">
        <f>SUM(K17:K28)</f>
        <v>76548.29999999999</v>
      </c>
      <c r="L16" s="37">
        <f>H16/K16*100</f>
        <v>86.93125778103499</v>
      </c>
    </row>
    <row r="17" spans="1:12" ht="42.75" customHeight="1">
      <c r="A17" s="28">
        <v>7</v>
      </c>
      <c r="B17" s="32" t="s">
        <v>19</v>
      </c>
      <c r="C17" s="42">
        <f>31191+2500+670</f>
        <v>34361</v>
      </c>
      <c r="D17" s="42">
        <v>33898.9</v>
      </c>
      <c r="E17" s="26">
        <f t="shared" si="0"/>
        <v>98.65516137481447</v>
      </c>
      <c r="F17" s="34">
        <f t="shared" si="1"/>
        <v>-462.09999999999854</v>
      </c>
      <c r="G17" s="42">
        <v>31421</v>
      </c>
      <c r="H17" s="42">
        <f aca="true" t="shared" si="6" ref="H17:H28">D17</f>
        <v>33898.9</v>
      </c>
      <c r="I17" s="26">
        <f t="shared" si="5"/>
        <v>107.88612711244072</v>
      </c>
      <c r="J17" s="34">
        <f t="shared" si="2"/>
        <v>2477.9000000000015</v>
      </c>
      <c r="K17" s="42">
        <v>38342.7</v>
      </c>
      <c r="L17" s="27">
        <f t="shared" si="3"/>
        <v>88.410310176383</v>
      </c>
    </row>
    <row r="18" spans="1:12" ht="18" customHeight="1">
      <c r="A18" s="28">
        <v>8</v>
      </c>
      <c r="B18" s="32" t="s">
        <v>20</v>
      </c>
      <c r="C18" s="45">
        <v>3885</v>
      </c>
      <c r="D18" s="46">
        <v>3657.9</v>
      </c>
      <c r="E18" s="26">
        <f t="shared" si="0"/>
        <v>94.15444015444015</v>
      </c>
      <c r="F18" s="34">
        <f t="shared" si="1"/>
        <v>-227.0999999999999</v>
      </c>
      <c r="G18" s="45">
        <v>3561.3</v>
      </c>
      <c r="H18" s="42">
        <f t="shared" si="6"/>
        <v>3657.9</v>
      </c>
      <c r="I18" s="26">
        <f t="shared" si="5"/>
        <v>102.71249262909612</v>
      </c>
      <c r="J18" s="34">
        <f t="shared" si="2"/>
        <v>96.59999999999991</v>
      </c>
      <c r="K18" s="42">
        <v>3735.3</v>
      </c>
      <c r="L18" s="27">
        <f t="shared" si="3"/>
        <v>97.92787727893342</v>
      </c>
    </row>
    <row r="19" spans="1:12" ht="18" customHeight="1">
      <c r="A19" s="28">
        <v>9</v>
      </c>
      <c r="B19" s="33" t="s">
        <v>21</v>
      </c>
      <c r="C19" s="44">
        <v>20</v>
      </c>
      <c r="D19" s="47">
        <v>4.2</v>
      </c>
      <c r="E19" s="26">
        <f t="shared" si="0"/>
        <v>21.000000000000004</v>
      </c>
      <c r="F19" s="34">
        <f t="shared" si="1"/>
        <v>-15.8</v>
      </c>
      <c r="G19" s="44">
        <v>20</v>
      </c>
      <c r="H19" s="42">
        <f t="shared" si="6"/>
        <v>4.2</v>
      </c>
      <c r="I19" s="26">
        <f t="shared" si="5"/>
        <v>21.000000000000004</v>
      </c>
      <c r="J19" s="34">
        <f t="shared" si="2"/>
        <v>-15.8</v>
      </c>
      <c r="K19" s="42">
        <v>34.6</v>
      </c>
      <c r="L19" s="27">
        <f t="shared" si="3"/>
        <v>12.138728323699421</v>
      </c>
    </row>
    <row r="20" spans="1:12" ht="28.5" customHeight="1">
      <c r="A20" s="28">
        <v>10</v>
      </c>
      <c r="B20" s="32" t="s">
        <v>9</v>
      </c>
      <c r="C20" s="44">
        <f>2986+832+499+500</f>
        <v>4817</v>
      </c>
      <c r="D20" s="47">
        <v>5007.5</v>
      </c>
      <c r="E20" s="26">
        <f t="shared" si="0"/>
        <v>103.95474361635873</v>
      </c>
      <c r="F20" s="34">
        <f t="shared" si="1"/>
        <v>190.5</v>
      </c>
      <c r="G20" s="44">
        <v>4807.9</v>
      </c>
      <c r="H20" s="42">
        <f t="shared" si="6"/>
        <v>5007.5</v>
      </c>
      <c r="I20" s="26">
        <f t="shared" si="5"/>
        <v>104.15150065517172</v>
      </c>
      <c r="J20" s="34">
        <f t="shared" si="2"/>
        <v>199.60000000000036</v>
      </c>
      <c r="K20" s="42">
        <v>2951.7</v>
      </c>
      <c r="L20" s="27">
        <f t="shared" si="3"/>
        <v>169.6479994579395</v>
      </c>
    </row>
    <row r="21" spans="1:12" ht="30">
      <c r="A21" s="28">
        <v>11</v>
      </c>
      <c r="B21" s="32" t="s">
        <v>22</v>
      </c>
      <c r="C21" s="44">
        <v>39.2</v>
      </c>
      <c r="D21" s="47">
        <v>146</v>
      </c>
      <c r="E21" s="26"/>
      <c r="F21" s="34">
        <f t="shared" si="1"/>
        <v>106.8</v>
      </c>
      <c r="G21" s="44">
        <v>39.2</v>
      </c>
      <c r="H21" s="42">
        <f t="shared" si="6"/>
        <v>146</v>
      </c>
      <c r="I21" s="26"/>
      <c r="J21" s="34">
        <f t="shared" si="2"/>
        <v>106.8</v>
      </c>
      <c r="K21" s="42">
        <v>993.8</v>
      </c>
      <c r="L21" s="27">
        <f t="shared" si="3"/>
        <v>14.691084725296841</v>
      </c>
    </row>
    <row r="22" spans="1:12" ht="30.75" customHeight="1">
      <c r="A22" s="28">
        <v>12</v>
      </c>
      <c r="B22" s="32" t="s">
        <v>27</v>
      </c>
      <c r="C22" s="44">
        <v>1036</v>
      </c>
      <c r="D22" s="42">
        <v>568.6</v>
      </c>
      <c r="E22" s="26"/>
      <c r="F22" s="34">
        <f>D22-C22</f>
        <v>-467.4</v>
      </c>
      <c r="G22" s="44">
        <v>0</v>
      </c>
      <c r="H22" s="42">
        <f>D22</f>
        <v>568.6</v>
      </c>
      <c r="I22" s="26"/>
      <c r="J22" s="34">
        <f>H22-G22</f>
        <v>568.6</v>
      </c>
      <c r="K22" s="42">
        <v>321.2</v>
      </c>
      <c r="L22" s="27">
        <f t="shared" si="3"/>
        <v>177.02366127023663</v>
      </c>
    </row>
    <row r="23" spans="1:12" ht="17.25" customHeight="1">
      <c r="A23" s="28">
        <v>13</v>
      </c>
      <c r="B23" s="32" t="s">
        <v>23</v>
      </c>
      <c r="C23" s="44">
        <f>500+1846+1506</f>
        <v>3852</v>
      </c>
      <c r="D23" s="42">
        <v>395.8</v>
      </c>
      <c r="E23" s="26">
        <f t="shared" si="0"/>
        <v>10.275181723779856</v>
      </c>
      <c r="F23" s="34">
        <f t="shared" si="1"/>
        <v>-3456.2</v>
      </c>
      <c r="G23" s="44">
        <v>3852</v>
      </c>
      <c r="H23" s="42">
        <f t="shared" si="6"/>
        <v>395.8</v>
      </c>
      <c r="I23" s="26"/>
      <c r="J23" s="34">
        <f t="shared" si="2"/>
        <v>-3456.2</v>
      </c>
      <c r="K23" s="42">
        <v>4134.5</v>
      </c>
      <c r="L23" s="27">
        <f t="shared" si="3"/>
        <v>9.573104365703228</v>
      </c>
    </row>
    <row r="24" spans="1:12" ht="15" customHeight="1">
      <c r="A24" s="28">
        <v>14</v>
      </c>
      <c r="B24" s="32" t="s">
        <v>10</v>
      </c>
      <c r="C24" s="42">
        <f>2000+330+1300+449.5+4000+2000</f>
        <v>10079.5</v>
      </c>
      <c r="D24" s="42">
        <v>11279.7</v>
      </c>
      <c r="E24" s="26">
        <f t="shared" si="0"/>
        <v>111.9073366734461</v>
      </c>
      <c r="F24" s="34">
        <f t="shared" si="1"/>
        <v>1200.2000000000007</v>
      </c>
      <c r="G24" s="42">
        <v>9911.5</v>
      </c>
      <c r="H24" s="42">
        <f t="shared" si="6"/>
        <v>11279.7</v>
      </c>
      <c r="I24" s="26">
        <f t="shared" si="5"/>
        <v>113.80416687686021</v>
      </c>
      <c r="J24" s="34">
        <f t="shared" si="2"/>
        <v>1368.2000000000007</v>
      </c>
      <c r="K24" s="42">
        <v>11805.2</v>
      </c>
      <c r="L24" s="27">
        <f t="shared" si="3"/>
        <v>95.54857181580998</v>
      </c>
    </row>
    <row r="25" spans="1:12" ht="15.75" customHeight="1">
      <c r="A25" s="28">
        <v>15</v>
      </c>
      <c r="B25" s="32" t="s">
        <v>24</v>
      </c>
      <c r="C25" s="42">
        <f>7053+8.3+39.7</f>
        <v>7101</v>
      </c>
      <c r="D25" s="47">
        <v>7406.6</v>
      </c>
      <c r="E25" s="26">
        <f t="shared" si="0"/>
        <v>104.30361920856217</v>
      </c>
      <c r="F25" s="34">
        <f t="shared" si="1"/>
        <v>305.60000000000036</v>
      </c>
      <c r="G25" s="42">
        <v>6555.6</v>
      </c>
      <c r="H25" s="42">
        <f t="shared" si="6"/>
        <v>7406.6</v>
      </c>
      <c r="I25" s="26">
        <f t="shared" si="5"/>
        <v>112.9812679236073</v>
      </c>
      <c r="J25" s="34">
        <f t="shared" si="2"/>
        <v>851</v>
      </c>
      <c r="K25" s="42">
        <v>9490.4</v>
      </c>
      <c r="L25" s="27">
        <f t="shared" si="3"/>
        <v>78.04307510747704</v>
      </c>
    </row>
    <row r="26" spans="1:12" ht="15">
      <c r="A26" s="28">
        <v>16</v>
      </c>
      <c r="B26" s="32" t="s">
        <v>25</v>
      </c>
      <c r="C26" s="44"/>
      <c r="D26" s="42">
        <v>33.2</v>
      </c>
      <c r="E26" s="26"/>
      <c r="F26" s="34">
        <f>D26-C26</f>
        <v>33.2</v>
      </c>
      <c r="G26" s="44">
        <v>0</v>
      </c>
      <c r="H26" s="42">
        <f>D26</f>
        <v>33.2</v>
      </c>
      <c r="I26" s="26"/>
      <c r="J26" s="34">
        <f>H26-G26</f>
        <v>33.2</v>
      </c>
      <c r="K26" s="42">
        <v>70.9</v>
      </c>
      <c r="L26" s="27">
        <f>H26/K26*100</f>
        <v>46.82651622002821</v>
      </c>
    </row>
    <row r="27" spans="1:12" ht="15">
      <c r="A27" s="28">
        <v>17</v>
      </c>
      <c r="B27" s="32" t="s">
        <v>26</v>
      </c>
      <c r="C27" s="44">
        <f>3985+400</f>
        <v>4385</v>
      </c>
      <c r="D27" s="42">
        <v>4146</v>
      </c>
      <c r="E27" s="26">
        <f>D27/C27*100</f>
        <v>94.54960091220069</v>
      </c>
      <c r="F27" s="34">
        <f>D27-C27</f>
        <v>-239</v>
      </c>
      <c r="G27" s="44">
        <v>3874.9</v>
      </c>
      <c r="H27" s="42">
        <f>D27</f>
        <v>4146</v>
      </c>
      <c r="I27" s="26">
        <f>H27/G27*100</f>
        <v>106.99630958218276</v>
      </c>
      <c r="J27" s="34">
        <f>H27-G27</f>
        <v>271.0999999999999</v>
      </c>
      <c r="K27" s="42">
        <v>4532.2</v>
      </c>
      <c r="L27" s="27">
        <f>H27/K27*100</f>
        <v>91.47875204095142</v>
      </c>
    </row>
    <row r="28" spans="1:12" ht="30" outlineLevel="1">
      <c r="A28" s="28">
        <v>18</v>
      </c>
      <c r="B28" s="40" t="s">
        <v>29</v>
      </c>
      <c r="C28" s="44"/>
      <c r="D28" s="42">
        <v>0</v>
      </c>
      <c r="E28" s="26"/>
      <c r="F28" s="34">
        <f t="shared" si="1"/>
        <v>0</v>
      </c>
      <c r="G28" s="44">
        <v>0</v>
      </c>
      <c r="H28" s="42">
        <f t="shared" si="6"/>
        <v>0</v>
      </c>
      <c r="I28" s="26"/>
      <c r="J28" s="34">
        <f t="shared" si="2"/>
        <v>0</v>
      </c>
      <c r="K28" s="42">
        <v>135.8</v>
      </c>
      <c r="L28" s="27">
        <f>H28/K28*100</f>
        <v>0</v>
      </c>
    </row>
    <row r="29" spans="1:12" s="3" customFormat="1" ht="15">
      <c r="A29" s="29"/>
      <c r="B29" s="30" t="s">
        <v>11</v>
      </c>
      <c r="C29" s="48">
        <f>C8+C16</f>
        <v>558938.2</v>
      </c>
      <c r="D29" s="48">
        <f>D8+D16</f>
        <v>516021.79999999993</v>
      </c>
      <c r="E29" s="39">
        <f t="shared" si="0"/>
        <v>92.3217987247964</v>
      </c>
      <c r="F29" s="38">
        <f t="shared" si="1"/>
        <v>-42916.40000000002</v>
      </c>
      <c r="G29" s="48">
        <f>G8+G16</f>
        <v>509854</v>
      </c>
      <c r="H29" s="48">
        <f>H8+H16</f>
        <v>516021.79999999993</v>
      </c>
      <c r="I29" s="39">
        <f t="shared" si="5"/>
        <v>101.20971886069343</v>
      </c>
      <c r="J29" s="38">
        <f t="shared" si="2"/>
        <v>6167.79999999993</v>
      </c>
      <c r="K29" s="48">
        <f>K8+K16</f>
        <v>495276.5</v>
      </c>
      <c r="L29" s="39">
        <f>H29/K29*100</f>
        <v>104.18862998749184</v>
      </c>
    </row>
    <row r="30" spans="1:11" s="5" customFormat="1" ht="15">
      <c r="A30" s="4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15">
      <c r="A32" s="6"/>
      <c r="B32" s="11"/>
      <c r="C32" s="11"/>
      <c r="D32" s="8"/>
      <c r="E32" s="12"/>
      <c r="F32" s="12"/>
      <c r="G32" s="12"/>
      <c r="H32" s="8"/>
      <c r="I32" s="9"/>
      <c r="J32" s="12"/>
      <c r="K32" s="13"/>
      <c r="L32" s="10"/>
    </row>
    <row r="33" spans="1:11" ht="15">
      <c r="A33" s="6"/>
      <c r="B33" s="6"/>
      <c r="C33" s="12"/>
      <c r="D33" s="8"/>
      <c r="E33" s="12"/>
      <c r="F33" s="14"/>
      <c r="G33" s="12"/>
      <c r="H33" s="12"/>
      <c r="I33" s="12"/>
      <c r="J33" s="14"/>
      <c r="K33" s="15"/>
    </row>
    <row r="34" spans="1:10" ht="15">
      <c r="A34" s="6"/>
      <c r="B34" s="6"/>
      <c r="C34" s="12"/>
      <c r="D34" s="8"/>
      <c r="E34" s="12"/>
      <c r="F34" s="12"/>
      <c r="G34" s="16"/>
      <c r="H34" s="8"/>
      <c r="I34" s="12"/>
      <c r="J34" s="12"/>
    </row>
    <row r="35" spans="1:10" ht="15">
      <c r="A35" s="6"/>
      <c r="B35" s="6"/>
      <c r="C35" s="12"/>
      <c r="D35" s="12"/>
      <c r="E35" s="12"/>
      <c r="F35" s="8"/>
      <c r="G35" s="16"/>
      <c r="H35" s="12"/>
      <c r="I35" s="12"/>
      <c r="J35" s="8"/>
    </row>
    <row r="36" spans="1:10" ht="15">
      <c r="A36" s="6"/>
      <c r="B36" s="6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0:K30"/>
  </mergeCells>
  <printOptions/>
  <pageMargins left="0.7086614173228347" right="0.31496062992125984" top="0.7480314960629921" bottom="0.35433070866141736" header="0.31496062992125984" footer="0.31496062992125984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2017-09-13T13:34:02Z</cp:lastPrinted>
  <dcterms:created xsi:type="dcterms:W3CDTF">2015-07-06T08:46:02Z</dcterms:created>
  <dcterms:modified xsi:type="dcterms:W3CDTF">2017-12-12T13:49:16Z</dcterms:modified>
  <cp:category/>
  <cp:version/>
  <cp:contentType/>
  <cp:contentStatus/>
</cp:coreProperties>
</file>