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<sst xmlns="http://schemas.openxmlformats.org/spreadsheetml/2006/main" count="41" uniqueCount="40">
  <si>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</si>
  <si>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</si>
  <si>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</si>
  <si>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</si>
  <si>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</si>
  <si>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</si>
  <si>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</si>
  <si>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</si>
  <si>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</si>
  <si>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</si>
  <si>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</si>
  <si>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</si>
  <si>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</si>
  <si>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</si>
  <si>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</si>
  <si>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</si>
  <si>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</si>
  <si>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</si>
  <si>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</si>
  <si>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</si>
  <si>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</si>
  <si>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</si>
  <si>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</si>
  <si>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</si>
  <si>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</si>
  <si>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</si>
  <si>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</si>
  <si>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</si>
  <si>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</si>
  <si>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</si>
  <si>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</si>
  <si>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2016 года</t>
  </si>
  <si>
    <t>% исполне   ния               к 2015 году</t>
  </si>
  <si>
    <t>отклонение</t>
  </si>
  <si>
    <t>Поступления по распределенным доходам</t>
  </si>
  <si>
    <t xml:space="preserve"> по состоянию на 01.08.2016 г.</t>
  </si>
  <si>
    <t>факт  январь-июль 2015 года (на 01.08.15 г.)</t>
  </si>
  <si>
    <t>факт январь-июль 2016 года</t>
  </si>
  <si>
    <t>% исполне ния за январь-июль</t>
  </si>
  <si>
    <t xml:space="preserve">план январь-июль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</si>
</sst>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6">
      <selection activeCell="U27" sqref="U27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421875" style="1" customWidth="1"/>
    <col min="4" max="4" width="9.7109375" style="1" customWidth="1"/>
    <col min="5" max="5" width="7.421875" style="1" customWidth="1"/>
    <col min="6" max="6" width="10.140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5.75"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57" t="s">
        <v>2</v>
      </c>
      <c r="B5" s="60" t="s">
        <v>3</v>
      </c>
      <c r="C5" s="47" t="s">
        <v>31</v>
      </c>
      <c r="D5" s="47" t="s">
        <v>37</v>
      </c>
      <c r="E5" s="47" t="s">
        <v>4</v>
      </c>
      <c r="F5" s="47" t="s">
        <v>33</v>
      </c>
      <c r="G5" s="47" t="s">
        <v>39</v>
      </c>
      <c r="H5" s="47" t="s">
        <v>37</v>
      </c>
      <c r="I5" s="47" t="s">
        <v>38</v>
      </c>
      <c r="J5" s="47" t="s">
        <v>5</v>
      </c>
      <c r="K5" s="47" t="s">
        <v>36</v>
      </c>
      <c r="L5" s="52" t="s">
        <v>32</v>
      </c>
    </row>
    <row r="6" spans="1:12" ht="15">
      <c r="A6" s="58"/>
      <c r="B6" s="61"/>
      <c r="C6" s="48"/>
      <c r="D6" s="48"/>
      <c r="E6" s="50"/>
      <c r="F6" s="50"/>
      <c r="G6" s="48"/>
      <c r="H6" s="48"/>
      <c r="I6" s="50"/>
      <c r="J6" s="50"/>
      <c r="K6" s="48"/>
      <c r="L6" s="53"/>
    </row>
    <row r="7" spans="1:14" ht="45" customHeight="1">
      <c r="A7" s="59"/>
      <c r="B7" s="62"/>
      <c r="C7" s="49"/>
      <c r="D7" s="49"/>
      <c r="E7" s="51"/>
      <c r="F7" s="51"/>
      <c r="G7" s="49"/>
      <c r="H7" s="49"/>
      <c r="I7" s="51"/>
      <c r="J7" s="51"/>
      <c r="K7" s="49"/>
      <c r="L7" s="54"/>
      <c r="M7" s="2"/>
      <c r="N7" s="2"/>
    </row>
    <row r="8" spans="1:12" ht="15">
      <c r="A8" s="23"/>
      <c r="B8" s="34" t="s">
        <v>6</v>
      </c>
      <c r="C8" s="39">
        <f>SUM(C9:C17)</f>
        <v>643943</v>
      </c>
      <c r="D8" s="39">
        <f>SUM(D9:D17)</f>
        <v>346784.8</v>
      </c>
      <c r="E8" s="35">
        <f>D8/C8*100</f>
        <v>53.85333795071924</v>
      </c>
      <c r="F8" s="39">
        <f>D8-C8</f>
        <v>-297158.2</v>
      </c>
      <c r="G8" s="39">
        <f>SUM(G9:G17)</f>
        <v>347038.19999999995</v>
      </c>
      <c r="H8" s="39">
        <f>SUM(H9:H17)</f>
        <v>346784.8</v>
      </c>
      <c r="I8" s="35">
        <f>H8/G8*100</f>
        <v>99.9269821016822</v>
      </c>
      <c r="J8" s="39">
        <f>H8-G8</f>
        <v>-253.39999999996508</v>
      </c>
      <c r="K8" s="39">
        <f>SUM(K9:K17)</f>
        <v>343863.29999999993</v>
      </c>
      <c r="L8" s="36">
        <f>H8/K8*100</f>
        <v>100.84961087734577</v>
      </c>
    </row>
    <row r="9" spans="1:13" ht="15">
      <c r="A9" s="24">
        <v>1</v>
      </c>
      <c r="B9" s="30" t="s">
        <v>13</v>
      </c>
      <c r="C9" s="40">
        <f>445399+2600+717</f>
        <v>448716</v>
      </c>
      <c r="D9" s="40">
        <v>244434.8</v>
      </c>
      <c r="E9" s="25">
        <f aca="true" t="shared" si="0" ref="E9:E31">D9/C9*100</f>
        <v>54.47427771686323</v>
      </c>
      <c r="F9" s="40">
        <f aca="true" t="shared" si="1" ref="F9:F31">D9-C9</f>
        <v>-204281.2</v>
      </c>
      <c r="G9" s="40">
        <v>243378.3</v>
      </c>
      <c r="H9" s="40">
        <f>D9</f>
        <v>244434.8</v>
      </c>
      <c r="I9" s="25">
        <f>H9/G9*100</f>
        <v>100.43409786328526</v>
      </c>
      <c r="J9" s="40">
        <f aca="true" t="shared" si="2" ref="J9:J31">H9-G9</f>
        <v>1056.5</v>
      </c>
      <c r="K9" s="40">
        <v>240306.5</v>
      </c>
      <c r="L9" s="26">
        <f aca="true" t="shared" si="3" ref="L9:L27">H9/K9*100</f>
        <v>101.7179310588769</v>
      </c>
      <c r="M9" t="s">
        <v>7</v>
      </c>
    </row>
    <row r="10" spans="1:12" ht="15">
      <c r="A10" s="24">
        <v>2</v>
      </c>
      <c r="B10" s="24" t="s">
        <v>14</v>
      </c>
      <c r="C10" s="41">
        <v>21030</v>
      </c>
      <c r="D10" s="40">
        <v>13998.1</v>
      </c>
      <c r="E10" s="25">
        <f t="shared" si="0"/>
        <v>66.5625297194484</v>
      </c>
      <c r="F10" s="40">
        <f t="shared" si="1"/>
        <v>-7031.9</v>
      </c>
      <c r="G10" s="40">
        <v>12104</v>
      </c>
      <c r="H10" s="40">
        <f aca="true" t="shared" si="4" ref="H10:H17">D10</f>
        <v>13998.1</v>
      </c>
      <c r="I10" s="25">
        <f aca="true" t="shared" si="5" ref="I10:I31">H10/G10*100</f>
        <v>115.64854593522801</v>
      </c>
      <c r="J10" s="40">
        <f t="shared" si="2"/>
        <v>1894.1000000000004</v>
      </c>
      <c r="K10" s="40">
        <v>8742.1</v>
      </c>
      <c r="L10" s="26">
        <f t="shared" si="3"/>
        <v>160.12285377655252</v>
      </c>
    </row>
    <row r="11" spans="1:12" ht="45">
      <c r="A11" s="24">
        <v>3</v>
      </c>
      <c r="B11" s="31" t="s">
        <v>15</v>
      </c>
      <c r="C11" s="40">
        <v>35433</v>
      </c>
      <c r="D11" s="40">
        <v>22251.7</v>
      </c>
      <c r="E11" s="25">
        <f t="shared" si="0"/>
        <v>62.79936782095786</v>
      </c>
      <c r="F11" s="40">
        <f t="shared" si="1"/>
        <v>-13181.3</v>
      </c>
      <c r="G11" s="40">
        <v>23401.6</v>
      </c>
      <c r="H11" s="40">
        <f t="shared" si="4"/>
        <v>22251.7</v>
      </c>
      <c r="I11" s="25">
        <f t="shared" si="5"/>
        <v>95.0862334199371</v>
      </c>
      <c r="J11" s="40">
        <f t="shared" si="2"/>
        <v>-1149.8999999999978</v>
      </c>
      <c r="K11" s="40">
        <v>22746.5</v>
      </c>
      <c r="L11" s="26">
        <f t="shared" si="3"/>
        <v>97.82472028663751</v>
      </c>
    </row>
    <row r="12" spans="1:12" ht="30">
      <c r="A12" s="24">
        <v>4</v>
      </c>
      <c r="B12" s="31" t="s">
        <v>16</v>
      </c>
      <c r="C12" s="40">
        <v>2239</v>
      </c>
      <c r="D12" s="40">
        <v>2841.8</v>
      </c>
      <c r="E12" s="25">
        <f t="shared" si="0"/>
        <v>126.92273336310853</v>
      </c>
      <c r="F12" s="40">
        <f t="shared" si="1"/>
        <v>602.8000000000002</v>
      </c>
      <c r="G12" s="40">
        <v>2100</v>
      </c>
      <c r="H12" s="40">
        <f t="shared" si="4"/>
        <v>2841.8</v>
      </c>
      <c r="I12" s="25">
        <f t="shared" si="5"/>
        <v>135.32380952380953</v>
      </c>
      <c r="J12" s="40">
        <f t="shared" si="2"/>
        <v>741.8000000000002</v>
      </c>
      <c r="K12" s="40">
        <v>1743.1</v>
      </c>
      <c r="L12" s="26">
        <f t="shared" si="3"/>
        <v>163.03138087315702</v>
      </c>
    </row>
    <row r="13" spans="1:12" ht="45">
      <c r="A13" s="24">
        <v>5</v>
      </c>
      <c r="B13" s="32" t="s">
        <v>17</v>
      </c>
      <c r="C13" s="42">
        <v>66</v>
      </c>
      <c r="D13" s="42">
        <v>123</v>
      </c>
      <c r="E13" s="25">
        <f t="shared" si="0"/>
        <v>186.36363636363635</v>
      </c>
      <c r="F13" s="40">
        <f t="shared" si="1"/>
        <v>57</v>
      </c>
      <c r="G13" s="40">
        <v>37.4</v>
      </c>
      <c r="H13" s="40">
        <f t="shared" si="4"/>
        <v>123</v>
      </c>
      <c r="I13" s="25">
        <f t="shared" si="5"/>
        <v>328.8770053475936</v>
      </c>
      <c r="J13" s="40">
        <f t="shared" si="2"/>
        <v>85.6</v>
      </c>
      <c r="K13" s="40">
        <v>35.5</v>
      </c>
      <c r="L13" s="26">
        <f t="shared" si="3"/>
        <v>346.4788732394366</v>
      </c>
    </row>
    <row r="14" spans="1:12" ht="30">
      <c r="A14" s="24">
        <v>6</v>
      </c>
      <c r="B14" s="31" t="s">
        <v>18</v>
      </c>
      <c r="C14" s="42">
        <f>25521+204+710</f>
        <v>26435</v>
      </c>
      <c r="D14" s="42">
        <v>2322.7</v>
      </c>
      <c r="E14" s="25">
        <f t="shared" si="0"/>
        <v>8.786457348212597</v>
      </c>
      <c r="F14" s="40">
        <f t="shared" si="1"/>
        <v>-24112.3</v>
      </c>
      <c r="G14" s="40">
        <v>3864</v>
      </c>
      <c r="H14" s="40">
        <f t="shared" si="4"/>
        <v>2322.7</v>
      </c>
      <c r="I14" s="25">
        <f t="shared" si="5"/>
        <v>60.111283643892335</v>
      </c>
      <c r="J14" s="40">
        <f t="shared" si="2"/>
        <v>-1541.3000000000002</v>
      </c>
      <c r="K14" s="40">
        <v>3572.4</v>
      </c>
      <c r="L14" s="26">
        <f t="shared" si="3"/>
        <v>65.01791512708543</v>
      </c>
    </row>
    <row r="15" spans="1:12" ht="15">
      <c r="A15" s="24">
        <v>7</v>
      </c>
      <c r="B15" s="31" t="s">
        <v>8</v>
      </c>
      <c r="C15" s="42">
        <v>90260</v>
      </c>
      <c r="D15" s="42">
        <v>49228.2</v>
      </c>
      <c r="E15" s="25">
        <f t="shared" si="0"/>
        <v>54.54043873255041</v>
      </c>
      <c r="F15" s="40">
        <f t="shared" si="1"/>
        <v>-41031.8</v>
      </c>
      <c r="G15" s="40">
        <v>51495.1</v>
      </c>
      <c r="H15" s="40">
        <f t="shared" si="4"/>
        <v>49228.2</v>
      </c>
      <c r="I15" s="25">
        <f t="shared" si="5"/>
        <v>95.59783358028238</v>
      </c>
      <c r="J15" s="40">
        <f t="shared" si="2"/>
        <v>-2266.9000000000015</v>
      </c>
      <c r="K15" s="40">
        <v>53698.1</v>
      </c>
      <c r="L15" s="26">
        <f t="shared" si="3"/>
        <v>91.67586935105712</v>
      </c>
    </row>
    <row r="16" spans="1:12" ht="15">
      <c r="A16" s="24">
        <v>8</v>
      </c>
      <c r="B16" s="31" t="s">
        <v>19</v>
      </c>
      <c r="C16" s="40">
        <v>19764</v>
      </c>
      <c r="D16" s="40">
        <v>11584.5</v>
      </c>
      <c r="E16" s="25">
        <f>D16/C16*100</f>
        <v>58.614146933819065</v>
      </c>
      <c r="F16" s="40">
        <f>D16-C16</f>
        <v>-8179.5</v>
      </c>
      <c r="G16" s="40">
        <v>10657.8</v>
      </c>
      <c r="H16" s="40">
        <f>D16</f>
        <v>11584.5</v>
      </c>
      <c r="I16" s="25">
        <f>H16/G16*100</f>
        <v>108.69504025220967</v>
      </c>
      <c r="J16" s="40">
        <f>H16-G16</f>
        <v>926.7000000000007</v>
      </c>
      <c r="K16" s="40">
        <v>13019.8</v>
      </c>
      <c r="L16" s="26">
        <f>H16/K16*100</f>
        <v>88.97602113703743</v>
      </c>
    </row>
    <row r="17" spans="1:12" ht="45" hidden="1">
      <c r="A17" s="24">
        <v>9</v>
      </c>
      <c r="B17" s="31" t="s">
        <v>20</v>
      </c>
      <c r="C17" s="33"/>
      <c r="D17" s="33">
        <v>0</v>
      </c>
      <c r="E17" s="25"/>
      <c r="F17" s="40">
        <f t="shared" si="1"/>
        <v>0</v>
      </c>
      <c r="G17" s="40"/>
      <c r="H17" s="40">
        <f t="shared" si="4"/>
        <v>0</v>
      </c>
      <c r="I17" s="25"/>
      <c r="J17" s="40">
        <f t="shared" si="2"/>
        <v>0</v>
      </c>
      <c r="K17" s="40">
        <v>-0.7</v>
      </c>
      <c r="L17" s="26">
        <f t="shared" si="3"/>
        <v>0</v>
      </c>
    </row>
    <row r="18" spans="1:12" ht="15">
      <c r="A18" s="27"/>
      <c r="B18" s="34" t="s">
        <v>9</v>
      </c>
      <c r="C18" s="39">
        <f>SUM(C19:C30)</f>
        <v>95899.7</v>
      </c>
      <c r="D18" s="39">
        <f>SUM(D19:D30)</f>
        <v>74922.50000000001</v>
      </c>
      <c r="E18" s="35">
        <f t="shared" si="0"/>
        <v>78.12589611854888</v>
      </c>
      <c r="F18" s="39">
        <f t="shared" si="1"/>
        <v>-20977.199999999983</v>
      </c>
      <c r="G18" s="39">
        <f>SUM(G19:G30)</f>
        <v>65001.4</v>
      </c>
      <c r="H18" s="39">
        <f>SUM(H19:H30)</f>
        <v>74922.50000000001</v>
      </c>
      <c r="I18" s="35">
        <f t="shared" si="5"/>
        <v>115.26290202980245</v>
      </c>
      <c r="J18" s="39">
        <f t="shared" si="2"/>
        <v>9921.100000000013</v>
      </c>
      <c r="K18" s="39">
        <f>SUM(K19:K30)</f>
        <v>68922.5</v>
      </c>
      <c r="L18" s="36">
        <f>H18/K18*100</f>
        <v>108.70543001197</v>
      </c>
    </row>
    <row r="19" spans="1:12" ht="42.75" customHeight="1">
      <c r="A19" s="27">
        <v>9</v>
      </c>
      <c r="B19" s="31" t="s">
        <v>21</v>
      </c>
      <c r="C19" s="40">
        <v>62054.7</v>
      </c>
      <c r="D19" s="40">
        <v>46496</v>
      </c>
      <c r="E19" s="25">
        <f t="shared" si="0"/>
        <v>74.92744304621569</v>
      </c>
      <c r="F19" s="40">
        <f t="shared" si="1"/>
        <v>-15558.699999999997</v>
      </c>
      <c r="G19" s="40">
        <v>44307.5</v>
      </c>
      <c r="H19" s="40">
        <f aca="true" t="shared" si="6" ref="H19:H30">D19</f>
        <v>46496</v>
      </c>
      <c r="I19" s="25">
        <f t="shared" si="5"/>
        <v>104.93934435479319</v>
      </c>
      <c r="J19" s="40">
        <f t="shared" si="2"/>
        <v>2188.5</v>
      </c>
      <c r="K19" s="40">
        <v>25854.3</v>
      </c>
      <c r="L19" s="26">
        <f t="shared" si="3"/>
        <v>179.8385568358068</v>
      </c>
    </row>
    <row r="20" spans="1:12" ht="25.5" customHeight="1">
      <c r="A20" s="27">
        <v>10</v>
      </c>
      <c r="B20" s="31" t="s">
        <v>22</v>
      </c>
      <c r="C20" s="43">
        <v>6000</v>
      </c>
      <c r="D20" s="44">
        <v>2936.9</v>
      </c>
      <c r="E20" s="25">
        <f t="shared" si="0"/>
        <v>48.94833333333333</v>
      </c>
      <c r="F20" s="40">
        <f t="shared" si="1"/>
        <v>-3063.1</v>
      </c>
      <c r="G20" s="40">
        <v>3488.2</v>
      </c>
      <c r="H20" s="40">
        <f t="shared" si="6"/>
        <v>2936.9</v>
      </c>
      <c r="I20" s="25">
        <f t="shared" si="5"/>
        <v>84.1952869674904</v>
      </c>
      <c r="J20" s="40">
        <f t="shared" si="2"/>
        <v>-551.2999999999997</v>
      </c>
      <c r="K20" s="40">
        <v>3833</v>
      </c>
      <c r="L20" s="26">
        <f t="shared" si="3"/>
        <v>76.62144534307332</v>
      </c>
    </row>
    <row r="21" spans="1:12" ht="26.25" customHeight="1">
      <c r="A21" s="27">
        <v>11</v>
      </c>
      <c r="B21" s="32" t="s">
        <v>23</v>
      </c>
      <c r="C21" s="42">
        <v>70</v>
      </c>
      <c r="D21" s="45">
        <v>63.3</v>
      </c>
      <c r="E21" s="25">
        <f t="shared" si="0"/>
        <v>90.42857142857143</v>
      </c>
      <c r="F21" s="40">
        <f t="shared" si="1"/>
        <v>-6.700000000000003</v>
      </c>
      <c r="G21" s="40">
        <v>70</v>
      </c>
      <c r="H21" s="40">
        <f t="shared" si="6"/>
        <v>63.3</v>
      </c>
      <c r="I21" s="25"/>
      <c r="J21" s="40">
        <f t="shared" si="2"/>
        <v>-6.700000000000003</v>
      </c>
      <c r="K21" s="40">
        <v>119.3</v>
      </c>
      <c r="L21" s="26">
        <f t="shared" si="3"/>
        <v>53.05951383067896</v>
      </c>
    </row>
    <row r="22" spans="1:12" ht="28.5" customHeight="1">
      <c r="A22" s="27">
        <v>12</v>
      </c>
      <c r="B22" s="31" t="s">
        <v>10</v>
      </c>
      <c r="C22" s="42">
        <v>732</v>
      </c>
      <c r="D22" s="45">
        <v>2172.6</v>
      </c>
      <c r="E22" s="25">
        <f t="shared" si="0"/>
        <v>296.8032786885246</v>
      </c>
      <c r="F22" s="40">
        <f t="shared" si="1"/>
        <v>1440.6</v>
      </c>
      <c r="G22" s="40">
        <v>732</v>
      </c>
      <c r="H22" s="40">
        <f t="shared" si="6"/>
        <v>2172.6</v>
      </c>
      <c r="I22" s="25">
        <f t="shared" si="5"/>
        <v>296.8032786885246</v>
      </c>
      <c r="J22" s="40">
        <f t="shared" si="2"/>
        <v>1440.6</v>
      </c>
      <c r="K22" s="40">
        <v>1672.9</v>
      </c>
      <c r="L22" s="26">
        <f t="shared" si="3"/>
        <v>129.87028513360033</v>
      </c>
    </row>
    <row r="23" spans="1:12" ht="30">
      <c r="A23" s="27">
        <v>13</v>
      </c>
      <c r="B23" s="31" t="s">
        <v>24</v>
      </c>
      <c r="C23" s="42">
        <f>26+850+72</f>
        <v>948</v>
      </c>
      <c r="D23" s="45">
        <v>930.3</v>
      </c>
      <c r="E23" s="25">
        <f t="shared" si="0"/>
        <v>98.13291139240505</v>
      </c>
      <c r="F23" s="40">
        <f t="shared" si="1"/>
        <v>-17.700000000000045</v>
      </c>
      <c r="G23" s="40">
        <v>937</v>
      </c>
      <c r="H23" s="40">
        <f t="shared" si="6"/>
        <v>930.3</v>
      </c>
      <c r="I23" s="25">
        <f t="shared" si="5"/>
        <v>99.28495197438633</v>
      </c>
      <c r="J23" s="40">
        <f t="shared" si="2"/>
        <v>-6.7000000000000455</v>
      </c>
      <c r="K23" s="40">
        <v>683.5</v>
      </c>
      <c r="L23" s="26">
        <f t="shared" si="3"/>
        <v>136.1082662765179</v>
      </c>
    </row>
    <row r="24" spans="1:12" ht="30.75" customHeight="1">
      <c r="A24" s="27">
        <v>14</v>
      </c>
      <c r="B24" s="31" t="s">
        <v>29</v>
      </c>
      <c r="C24" s="42">
        <f>17+7</f>
        <v>24</v>
      </c>
      <c r="D24" s="40">
        <v>341.5</v>
      </c>
      <c r="E24" s="25"/>
      <c r="F24" s="40">
        <f>D24-C24</f>
        <v>317.5</v>
      </c>
      <c r="G24" s="40">
        <v>24</v>
      </c>
      <c r="H24" s="40">
        <f>D24</f>
        <v>341.5</v>
      </c>
      <c r="I24" s="25"/>
      <c r="J24" s="40">
        <f>H24-G24</f>
        <v>317.5</v>
      </c>
      <c r="K24" s="40">
        <v>293.2</v>
      </c>
      <c r="L24" s="26">
        <f t="shared" si="3"/>
        <v>116.47339699863575</v>
      </c>
    </row>
    <row r="25" spans="1:12" ht="30">
      <c r="A25" s="27">
        <v>15</v>
      </c>
      <c r="B25" s="31" t="s">
        <v>25</v>
      </c>
      <c r="C25" s="42">
        <f>1000+2665</f>
        <v>3665</v>
      </c>
      <c r="D25" s="40">
        <v>3241.1</v>
      </c>
      <c r="E25" s="25">
        <f t="shared" si="0"/>
        <v>88.4338335607094</v>
      </c>
      <c r="F25" s="40">
        <f t="shared" si="1"/>
        <v>-423.9000000000001</v>
      </c>
      <c r="G25" s="40">
        <v>3665</v>
      </c>
      <c r="H25" s="40">
        <f t="shared" si="6"/>
        <v>3241.1</v>
      </c>
      <c r="I25" s="25"/>
      <c r="J25" s="40">
        <f t="shared" si="2"/>
        <v>-423.9000000000001</v>
      </c>
      <c r="K25" s="40">
        <v>4658.3</v>
      </c>
      <c r="L25" s="26">
        <f t="shared" si="3"/>
        <v>69.57688427108602</v>
      </c>
    </row>
    <row r="26" spans="1:12" ht="30">
      <c r="A26" s="27">
        <v>16</v>
      </c>
      <c r="B26" s="31" t="s">
        <v>11</v>
      </c>
      <c r="C26" s="40">
        <v>10741</v>
      </c>
      <c r="D26" s="40">
        <v>9316.9</v>
      </c>
      <c r="E26" s="25">
        <f t="shared" si="0"/>
        <v>86.74145796480775</v>
      </c>
      <c r="F26" s="40">
        <f t="shared" si="1"/>
        <v>-1424.1000000000004</v>
      </c>
      <c r="G26" s="40">
        <v>4705</v>
      </c>
      <c r="H26" s="40">
        <f t="shared" si="6"/>
        <v>9316.9</v>
      </c>
      <c r="I26" s="25">
        <f t="shared" si="5"/>
        <v>198.0212539851222</v>
      </c>
      <c r="J26" s="40">
        <f t="shared" si="2"/>
        <v>4611.9</v>
      </c>
      <c r="K26" s="40">
        <v>25768.6</v>
      </c>
      <c r="L26" s="26">
        <f t="shared" si="3"/>
        <v>36.15601934136895</v>
      </c>
    </row>
    <row r="27" spans="1:12" ht="30">
      <c r="A27" s="27">
        <v>17</v>
      </c>
      <c r="B27" s="31" t="s">
        <v>26</v>
      </c>
      <c r="C27" s="40">
        <f>6746+934</f>
        <v>7680</v>
      </c>
      <c r="D27" s="45">
        <v>5359.6</v>
      </c>
      <c r="E27" s="25">
        <f t="shared" si="0"/>
        <v>69.78645833333333</v>
      </c>
      <c r="F27" s="40">
        <f t="shared" si="1"/>
        <v>-2320.3999999999996</v>
      </c>
      <c r="G27" s="40">
        <v>4749.3</v>
      </c>
      <c r="H27" s="40">
        <f t="shared" si="6"/>
        <v>5359.6</v>
      </c>
      <c r="I27" s="25">
        <f t="shared" si="5"/>
        <v>112.85031478323123</v>
      </c>
      <c r="J27" s="40">
        <f t="shared" si="2"/>
        <v>610.3000000000002</v>
      </c>
      <c r="K27" s="40">
        <v>3636.9</v>
      </c>
      <c r="L27" s="26">
        <f t="shared" si="3"/>
        <v>147.36726332865905</v>
      </c>
    </row>
    <row r="28" spans="1:12" ht="15">
      <c r="A28" s="27">
        <v>18</v>
      </c>
      <c r="B28" s="31" t="s">
        <v>27</v>
      </c>
      <c r="C28" s="42"/>
      <c r="D28" s="40">
        <v>577</v>
      </c>
      <c r="E28" s="25"/>
      <c r="F28" s="40">
        <f>D28-C28</f>
        <v>577</v>
      </c>
      <c r="G28" s="40">
        <v>0</v>
      </c>
      <c r="H28" s="40">
        <f>D28</f>
        <v>577</v>
      </c>
      <c r="I28" s="25"/>
      <c r="J28" s="40">
        <f>H28-G28</f>
        <v>577</v>
      </c>
      <c r="K28" s="40">
        <v>87.6</v>
      </c>
      <c r="L28" s="26">
        <f>H28/K28*100</f>
        <v>658.675799086758</v>
      </c>
    </row>
    <row r="29" spans="1:12" ht="15">
      <c r="A29" s="27">
        <v>19</v>
      </c>
      <c r="B29" s="31" t="s">
        <v>28</v>
      </c>
      <c r="C29" s="42">
        <v>3985</v>
      </c>
      <c r="D29" s="40">
        <v>3351.5</v>
      </c>
      <c r="E29" s="25">
        <f>D29/C29*100</f>
        <v>84.10288582183188</v>
      </c>
      <c r="F29" s="40">
        <f>D29-C29</f>
        <v>-633.5</v>
      </c>
      <c r="G29" s="40">
        <v>2323.4</v>
      </c>
      <c r="H29" s="40">
        <f>D29</f>
        <v>3351.5</v>
      </c>
      <c r="I29" s="25">
        <f>H29/G29*100</f>
        <v>144.2498063183266</v>
      </c>
      <c r="J29" s="40">
        <f>H29-G29</f>
        <v>1028.1</v>
      </c>
      <c r="K29" s="40">
        <v>2314.9</v>
      </c>
      <c r="L29" s="26">
        <f>H29/K29*100</f>
        <v>144.77947211542613</v>
      </c>
    </row>
    <row r="30" spans="1:12" ht="30">
      <c r="A30" s="27">
        <v>20</v>
      </c>
      <c r="B30" s="38" t="s">
        <v>34</v>
      </c>
      <c r="C30" s="42">
        <v>0</v>
      </c>
      <c r="D30" s="40">
        <v>135.8</v>
      </c>
      <c r="E30" s="25"/>
      <c r="F30" s="40">
        <f t="shared" si="1"/>
        <v>135.8</v>
      </c>
      <c r="G30" s="40"/>
      <c r="H30" s="40">
        <f t="shared" si="6"/>
        <v>135.8</v>
      </c>
      <c r="I30" s="25"/>
      <c r="J30" s="40">
        <f t="shared" si="2"/>
        <v>135.8</v>
      </c>
      <c r="K30" s="40"/>
      <c r="L30" s="26"/>
    </row>
    <row r="31" spans="1:12" s="3" customFormat="1" ht="15">
      <c r="A31" s="28"/>
      <c r="B31" s="29" t="s">
        <v>12</v>
      </c>
      <c r="C31" s="46">
        <f>C8+C18</f>
        <v>739842.7</v>
      </c>
      <c r="D31" s="46">
        <f>D8+D18</f>
        <v>421707.3</v>
      </c>
      <c r="E31" s="37">
        <f t="shared" si="0"/>
        <v>56.99958923700944</v>
      </c>
      <c r="F31" s="46">
        <f t="shared" si="1"/>
        <v>-318135.39999999997</v>
      </c>
      <c r="G31" s="46">
        <f>G8+G18</f>
        <v>412039.6</v>
      </c>
      <c r="H31" s="46">
        <f>H8+H18</f>
        <v>421707.3</v>
      </c>
      <c r="I31" s="37">
        <f t="shared" si="5"/>
        <v>102.34630360771149</v>
      </c>
      <c r="J31" s="46">
        <f t="shared" si="2"/>
        <v>9667.700000000012</v>
      </c>
      <c r="K31" s="46">
        <f>K8+K18</f>
        <v>412785.79999999993</v>
      </c>
      <c r="L31" s="37">
        <f>H31/K31*100</f>
        <v>102.16129043198679</v>
      </c>
    </row>
    <row r="32" spans="1:11" s="5" customFormat="1" ht="15">
      <c r="A32" s="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2:K32"/>
  </mergeCells>
  <printOptions/>
  <pageMargins left="0.7086614173228347" right="0.5118110236220472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2016-08-12T07:01:29Z</cp:lastPrinted>
  <dcterms:created xsi:type="dcterms:W3CDTF">2015-07-06T08:46:02Z</dcterms:created>
  <dcterms:modified xsi:type="dcterms:W3CDTF">2016-08-12T08:17:51Z</dcterms:modified>
  <cp:category/>
  <cp:version/>
  <cp:contentType/>
  <cp:contentStatus/>
</cp:coreProperties>
</file>