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'Лист1'!$A$1:$L$32</definedName>
  </definedNames>
  <calcPr fullCalcOnLoad="1"/>
</workbook>
</file>

<file path=xl/sharedStrings.xml><?xml version="1.0" encoding="utf-8"?>
<sst xmlns="http://schemas.openxmlformats.org/spreadsheetml/2006/main" count="41" uniqueCount="40">
  <si>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</si>
  <si>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</si>
  <si>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</si>
  <si>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</si>
  <si>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</si>
  <si>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</si>
  <si>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</si>
  <si>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</si>
  <si>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</si>
  <si>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</si>
  <si>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</si>
  <si>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</si>
  <si>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</si>
  <si>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</si>
  <si>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</si>
  <si>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</si>
  <si>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</si>
  <si>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</si>
  <si>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</si>
  <si>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</si>
  <si>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</si>
  <si>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</si>
  <si>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</si>
  <si>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</si>
  <si>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</si>
  <si>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</si>
  <si>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</si>
  <si>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</si>
  <si>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</si>
  <si>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</si>
  <si>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консолидированного бюджета Шебекинского района  по доходным источникам </t>
  </si>
  <si>
    <t>план 2016 года</t>
  </si>
  <si>
    <t>% исполне   ния               к 2015 году</t>
  </si>
  <si>
    <t>отклонение</t>
  </si>
  <si>
    <t>Поступления по распределенным доходам</t>
  </si>
  <si>
    <t xml:space="preserve"> по состоянию на 01.11.2016 г.</t>
  </si>
  <si>
    <t>факт  январь-октябрь 2015 года (на 01.11.15 г.)</t>
  </si>
  <si>
    <t>факт январь-октябрь 2016 года</t>
  </si>
  <si>
    <t xml:space="preserve">план январь-октябрь 2016 года </t>
  </si>
  <si>
    <t>% исполне ния за январь-октябрь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</si>
</sst>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172" fontId="43" fillId="0" borderId="12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73" fontId="43" fillId="0" borderId="12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33" borderId="12" xfId="0" applyNumberFormat="1" applyFont="1" applyFill="1" applyBorder="1" applyAlignment="1">
      <alignment/>
    </xf>
    <xf numFmtId="0" fontId="9" fillId="0" borderId="15" xfId="0" applyFont="1" applyBorder="1" applyAlignment="1">
      <alignment vertical="center" wrapText="1"/>
    </xf>
    <xf numFmtId="3" fontId="8" fillId="0" borderId="12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140625" defaultRowHeight="15"/>
  <cols>
    <col min="1" max="1" width="3.140625" style="0" customWidth="1"/>
    <col min="2" max="2" width="30.7109375" style="0" customWidth="1"/>
    <col min="3" max="3" width="9.421875" style="1" customWidth="1"/>
    <col min="4" max="4" width="9.7109375" style="1" customWidth="1"/>
    <col min="5" max="5" width="7.421875" style="1" customWidth="1"/>
    <col min="6" max="6" width="10.140625" style="1" customWidth="1"/>
    <col min="7" max="8" width="9.28125" style="1" customWidth="1"/>
    <col min="9" max="9" width="8.140625" style="1" customWidth="1"/>
    <col min="10" max="10" width="9.140625" style="1" customWidth="1"/>
    <col min="11" max="11" width="11.421875" style="1" customWidth="1"/>
    <col min="12" max="12" width="10.00390625" style="0" customWidth="1"/>
    <col min="13" max="13" width="11.57421875" style="0" bestFit="1" customWidth="1"/>
  </cols>
  <sheetData>
    <row r="1" spans="2:12" ht="15.7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15.75">
      <c r="B2" s="47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>
      <c r="B3" s="47" t="s">
        <v>35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>
      <c r="A5" s="48" t="s">
        <v>2</v>
      </c>
      <c r="B5" s="51" t="s">
        <v>3</v>
      </c>
      <c r="C5" s="54" t="s">
        <v>31</v>
      </c>
      <c r="D5" s="54" t="s">
        <v>37</v>
      </c>
      <c r="E5" s="54" t="s">
        <v>4</v>
      </c>
      <c r="F5" s="54" t="s">
        <v>33</v>
      </c>
      <c r="G5" s="54" t="s">
        <v>38</v>
      </c>
      <c r="H5" s="54" t="s">
        <v>37</v>
      </c>
      <c r="I5" s="54" t="s">
        <v>39</v>
      </c>
      <c r="J5" s="54" t="s">
        <v>5</v>
      </c>
      <c r="K5" s="54" t="s">
        <v>36</v>
      </c>
      <c r="L5" s="59" t="s">
        <v>32</v>
      </c>
    </row>
    <row r="6" spans="1:12" ht="15">
      <c r="A6" s="49"/>
      <c r="B6" s="52"/>
      <c r="C6" s="55"/>
      <c r="D6" s="55"/>
      <c r="E6" s="57"/>
      <c r="F6" s="57"/>
      <c r="G6" s="55"/>
      <c r="H6" s="55"/>
      <c r="I6" s="57"/>
      <c r="J6" s="57"/>
      <c r="K6" s="55"/>
      <c r="L6" s="60"/>
    </row>
    <row r="7" spans="1:14" ht="45" customHeight="1">
      <c r="A7" s="50"/>
      <c r="B7" s="53"/>
      <c r="C7" s="56"/>
      <c r="D7" s="56"/>
      <c r="E7" s="58"/>
      <c r="F7" s="58"/>
      <c r="G7" s="56"/>
      <c r="H7" s="56"/>
      <c r="I7" s="58"/>
      <c r="J7" s="58"/>
      <c r="K7" s="56"/>
      <c r="L7" s="61"/>
      <c r="M7" s="2"/>
      <c r="N7" s="2"/>
    </row>
    <row r="8" spans="1:12" ht="15">
      <c r="A8" s="23"/>
      <c r="B8" s="34" t="s">
        <v>6</v>
      </c>
      <c r="C8" s="39">
        <f>SUM(C9:C17)</f>
        <v>646321</v>
      </c>
      <c r="D8" s="39">
        <f>SUM(D9:D17)</f>
        <v>524572.7</v>
      </c>
      <c r="E8" s="35">
        <f>D8/C8*100</f>
        <v>81.16287417552577</v>
      </c>
      <c r="F8" s="39">
        <f>D8-C8</f>
        <v>-121748.30000000005</v>
      </c>
      <c r="G8" s="39">
        <f>SUM(G9:G17)</f>
        <v>521161.0000000001</v>
      </c>
      <c r="H8" s="39">
        <f>SUM(H9:H17)</f>
        <v>524572.7</v>
      </c>
      <c r="I8" s="35">
        <f>H8/G8*100</f>
        <v>100.6546345563079</v>
      </c>
      <c r="J8" s="39">
        <f>H8-G8</f>
        <v>3411.699999999837</v>
      </c>
      <c r="K8" s="39">
        <f>SUM(K9:K17)</f>
        <v>523094.30000000005</v>
      </c>
      <c r="L8" s="36">
        <f>H8/K8*100</f>
        <v>100.2826259051188</v>
      </c>
    </row>
    <row r="9" spans="1:13" ht="15">
      <c r="A9" s="24">
        <v>1</v>
      </c>
      <c r="B9" s="30" t="s">
        <v>13</v>
      </c>
      <c r="C9" s="40">
        <f>445399+2600+717</f>
        <v>448716</v>
      </c>
      <c r="D9" s="40">
        <v>363790.6</v>
      </c>
      <c r="E9" s="25">
        <f aca="true" t="shared" si="0" ref="E9:E31">D9/C9*100</f>
        <v>81.07368580572121</v>
      </c>
      <c r="F9" s="40">
        <f aca="true" t="shared" si="1" ref="F9:F31">D9-C9</f>
        <v>-84925.40000000002</v>
      </c>
      <c r="G9" s="40">
        <v>356528.9</v>
      </c>
      <c r="H9" s="40">
        <f>D9</f>
        <v>363790.6</v>
      </c>
      <c r="I9" s="25">
        <f>H9/G9*100</f>
        <v>102.036777383264</v>
      </c>
      <c r="J9" s="40">
        <f aca="true" t="shared" si="2" ref="J9:J31">H9-G9</f>
        <v>7261.699999999953</v>
      </c>
      <c r="K9" s="40">
        <v>351454.9</v>
      </c>
      <c r="L9" s="26">
        <f aca="true" t="shared" si="3" ref="L9:L27">H9/K9*100</f>
        <v>103.50989557977424</v>
      </c>
      <c r="M9" t="s">
        <v>7</v>
      </c>
    </row>
    <row r="10" spans="1:12" ht="15">
      <c r="A10" s="24">
        <v>2</v>
      </c>
      <c r="B10" s="24" t="s">
        <v>14</v>
      </c>
      <c r="C10" s="41">
        <f>21030+1746</f>
        <v>22776</v>
      </c>
      <c r="D10" s="40">
        <v>21382.1</v>
      </c>
      <c r="E10" s="25">
        <f t="shared" si="0"/>
        <v>93.87996136283807</v>
      </c>
      <c r="F10" s="40">
        <f t="shared" si="1"/>
        <v>-1393.9000000000015</v>
      </c>
      <c r="G10" s="40">
        <v>19349</v>
      </c>
      <c r="H10" s="40">
        <f aca="true" t="shared" si="4" ref="H10:H17">D10</f>
        <v>21382.1</v>
      </c>
      <c r="I10" s="25">
        <f aca="true" t="shared" si="5" ref="I10:I31">H10/G10*100</f>
        <v>110.50751976846347</v>
      </c>
      <c r="J10" s="40">
        <f t="shared" si="2"/>
        <v>2033.0999999999985</v>
      </c>
      <c r="K10" s="40">
        <v>12448.9</v>
      </c>
      <c r="L10" s="26">
        <f t="shared" si="3"/>
        <v>171.75895059001195</v>
      </c>
    </row>
    <row r="11" spans="1:12" ht="45">
      <c r="A11" s="24">
        <v>3</v>
      </c>
      <c r="B11" s="31" t="s">
        <v>15</v>
      </c>
      <c r="C11" s="40">
        <v>35433</v>
      </c>
      <c r="D11" s="40">
        <v>30204.9</v>
      </c>
      <c r="E11" s="25">
        <f t="shared" si="0"/>
        <v>85.24511049022098</v>
      </c>
      <c r="F11" s="40">
        <f t="shared" si="1"/>
        <v>-5228.0999999999985</v>
      </c>
      <c r="G11" s="40">
        <v>32769.2</v>
      </c>
      <c r="H11" s="40">
        <f t="shared" si="4"/>
        <v>30204.9</v>
      </c>
      <c r="I11" s="25">
        <f t="shared" si="5"/>
        <v>92.17466401376903</v>
      </c>
      <c r="J11" s="40">
        <f t="shared" si="2"/>
        <v>-2564.2999999999956</v>
      </c>
      <c r="K11" s="40">
        <v>30911.3</v>
      </c>
      <c r="L11" s="26">
        <f t="shared" si="3"/>
        <v>97.71475156334417</v>
      </c>
    </row>
    <row r="12" spans="1:12" ht="30">
      <c r="A12" s="24">
        <v>4</v>
      </c>
      <c r="B12" s="31" t="s">
        <v>16</v>
      </c>
      <c r="C12" s="40">
        <v>2239</v>
      </c>
      <c r="D12" s="40">
        <v>2987.5</v>
      </c>
      <c r="E12" s="25">
        <f t="shared" si="0"/>
        <v>133.43010272443055</v>
      </c>
      <c r="F12" s="40">
        <f t="shared" si="1"/>
        <v>748.5</v>
      </c>
      <c r="G12" s="40">
        <v>2239</v>
      </c>
      <c r="H12" s="40">
        <f t="shared" si="4"/>
        <v>2987.5</v>
      </c>
      <c r="I12" s="25">
        <f t="shared" si="5"/>
        <v>133.43010272443055</v>
      </c>
      <c r="J12" s="40">
        <f t="shared" si="2"/>
        <v>748.5</v>
      </c>
      <c r="K12" s="40">
        <v>2072.2</v>
      </c>
      <c r="L12" s="26">
        <f t="shared" si="3"/>
        <v>144.17044686806295</v>
      </c>
    </row>
    <row r="13" spans="1:12" ht="45">
      <c r="A13" s="24">
        <v>5</v>
      </c>
      <c r="B13" s="32" t="s">
        <v>17</v>
      </c>
      <c r="C13" s="42">
        <v>66</v>
      </c>
      <c r="D13" s="42">
        <v>151.8</v>
      </c>
      <c r="E13" s="25">
        <f t="shared" si="0"/>
        <v>230.00000000000003</v>
      </c>
      <c r="F13" s="40">
        <f t="shared" si="1"/>
        <v>85.80000000000001</v>
      </c>
      <c r="G13" s="40">
        <v>44.9</v>
      </c>
      <c r="H13" s="40">
        <f t="shared" si="4"/>
        <v>151.8</v>
      </c>
      <c r="I13" s="25">
        <f t="shared" si="5"/>
        <v>338.08463251670383</v>
      </c>
      <c r="J13" s="40">
        <f t="shared" si="2"/>
        <v>106.9</v>
      </c>
      <c r="K13" s="40">
        <v>42.6</v>
      </c>
      <c r="L13" s="26">
        <f t="shared" si="3"/>
        <v>356.3380281690141</v>
      </c>
    </row>
    <row r="14" spans="1:12" ht="30">
      <c r="A14" s="24">
        <v>6</v>
      </c>
      <c r="B14" s="31" t="s">
        <v>18</v>
      </c>
      <c r="C14" s="42">
        <f>25521+204+710</f>
        <v>26435</v>
      </c>
      <c r="D14" s="42">
        <v>14543.1</v>
      </c>
      <c r="E14" s="25">
        <f t="shared" si="0"/>
        <v>55.01456402496691</v>
      </c>
      <c r="F14" s="40">
        <f t="shared" si="1"/>
        <v>-11891.9</v>
      </c>
      <c r="G14" s="40">
        <v>16127</v>
      </c>
      <c r="H14" s="40">
        <f t="shared" si="4"/>
        <v>14543.1</v>
      </c>
      <c r="I14" s="25">
        <f t="shared" si="5"/>
        <v>90.17858250139518</v>
      </c>
      <c r="J14" s="40">
        <f t="shared" si="2"/>
        <v>-1583.8999999999996</v>
      </c>
      <c r="K14" s="40">
        <v>22188.3</v>
      </c>
      <c r="L14" s="26">
        <f t="shared" si="3"/>
        <v>65.54400292045808</v>
      </c>
    </row>
    <row r="15" spans="1:12" ht="15">
      <c r="A15" s="24">
        <v>7</v>
      </c>
      <c r="B15" s="31" t="s">
        <v>8</v>
      </c>
      <c r="C15" s="42">
        <v>90260</v>
      </c>
      <c r="D15" s="42">
        <v>75307.7</v>
      </c>
      <c r="E15" s="25">
        <f t="shared" si="0"/>
        <v>83.4341901174385</v>
      </c>
      <c r="F15" s="40">
        <f t="shared" si="1"/>
        <v>-14952.300000000003</v>
      </c>
      <c r="G15" s="40">
        <v>77200.1</v>
      </c>
      <c r="H15" s="40">
        <f t="shared" si="4"/>
        <v>75307.7</v>
      </c>
      <c r="I15" s="25">
        <f t="shared" si="5"/>
        <v>97.54870783846134</v>
      </c>
      <c r="J15" s="40">
        <f t="shared" si="2"/>
        <v>-1892.4000000000087</v>
      </c>
      <c r="K15" s="40">
        <v>83552.1</v>
      </c>
      <c r="L15" s="26">
        <f t="shared" si="3"/>
        <v>90.13262383590597</v>
      </c>
    </row>
    <row r="16" spans="1:12" ht="15">
      <c r="A16" s="24">
        <v>8</v>
      </c>
      <c r="B16" s="31" t="s">
        <v>19</v>
      </c>
      <c r="C16" s="40">
        <v>20396</v>
      </c>
      <c r="D16" s="40">
        <v>16204.4</v>
      </c>
      <c r="E16" s="25">
        <f>D16/C16*100</f>
        <v>79.44891155128457</v>
      </c>
      <c r="F16" s="40">
        <f>D16-C16</f>
        <v>-4191.6</v>
      </c>
      <c r="G16" s="40">
        <v>16902.9</v>
      </c>
      <c r="H16" s="40">
        <f>D16</f>
        <v>16204.4</v>
      </c>
      <c r="I16" s="25">
        <f>H16/G16*100</f>
        <v>95.8675730200143</v>
      </c>
      <c r="J16" s="40">
        <f>H16-G16</f>
        <v>-698.5000000000018</v>
      </c>
      <c r="K16" s="40">
        <v>20424.6</v>
      </c>
      <c r="L16" s="26">
        <f>H16/K16*100</f>
        <v>79.33766144747021</v>
      </c>
    </row>
    <row r="17" spans="1:12" ht="45" hidden="1">
      <c r="A17" s="24">
        <v>9</v>
      </c>
      <c r="B17" s="31" t="s">
        <v>20</v>
      </c>
      <c r="C17" s="33"/>
      <c r="D17" s="33">
        <v>0.6</v>
      </c>
      <c r="E17" s="25"/>
      <c r="F17" s="40">
        <f t="shared" si="1"/>
        <v>0.6</v>
      </c>
      <c r="G17" s="40"/>
      <c r="H17" s="40">
        <f t="shared" si="4"/>
        <v>0.6</v>
      </c>
      <c r="I17" s="25"/>
      <c r="J17" s="40">
        <f t="shared" si="2"/>
        <v>0.6</v>
      </c>
      <c r="K17" s="40">
        <v>-0.6</v>
      </c>
      <c r="L17" s="26">
        <f t="shared" si="3"/>
        <v>-100</v>
      </c>
    </row>
    <row r="18" spans="1:12" ht="15">
      <c r="A18" s="27"/>
      <c r="B18" s="34" t="s">
        <v>9</v>
      </c>
      <c r="C18" s="39">
        <f>SUM(C19:C30)</f>
        <v>104383.7</v>
      </c>
      <c r="D18" s="39">
        <f>SUM(D19:D30)</f>
        <v>103695</v>
      </c>
      <c r="E18" s="35">
        <f t="shared" si="0"/>
        <v>99.34022265928493</v>
      </c>
      <c r="F18" s="39">
        <f t="shared" si="1"/>
        <v>-688.6999999999971</v>
      </c>
      <c r="G18" s="39">
        <f>SUM(G19:G30)</f>
        <v>91846.20000000001</v>
      </c>
      <c r="H18" s="39">
        <f>SUM(H19:H30)</f>
        <v>103695</v>
      </c>
      <c r="I18" s="35">
        <f t="shared" si="5"/>
        <v>112.9006970348256</v>
      </c>
      <c r="J18" s="39">
        <f t="shared" si="2"/>
        <v>11848.799999999988</v>
      </c>
      <c r="K18" s="39">
        <f>SUM(K19:K30)</f>
        <v>88352.5</v>
      </c>
      <c r="L18" s="36">
        <f>H18/K18*100</f>
        <v>117.36510002546616</v>
      </c>
    </row>
    <row r="19" spans="1:12" ht="42.75" customHeight="1">
      <c r="A19" s="27">
        <v>9</v>
      </c>
      <c r="B19" s="31" t="s">
        <v>21</v>
      </c>
      <c r="C19" s="40">
        <f>62054.7+168+272+500</f>
        <v>62994.7</v>
      </c>
      <c r="D19" s="40">
        <v>60905.3</v>
      </c>
      <c r="E19" s="25">
        <f t="shared" si="0"/>
        <v>96.68321303220748</v>
      </c>
      <c r="F19" s="40">
        <f t="shared" si="1"/>
        <v>-2089.399999999994</v>
      </c>
      <c r="G19" s="40">
        <v>56176.4</v>
      </c>
      <c r="H19" s="40">
        <f aca="true" t="shared" si="6" ref="H19:H30">D19</f>
        <v>60905.3</v>
      </c>
      <c r="I19" s="25">
        <f t="shared" si="5"/>
        <v>108.41794775030084</v>
      </c>
      <c r="J19" s="40">
        <f t="shared" si="2"/>
        <v>4728.9000000000015</v>
      </c>
      <c r="K19" s="40">
        <v>34792.2</v>
      </c>
      <c r="L19" s="26">
        <f t="shared" si="3"/>
        <v>175.05446623093684</v>
      </c>
    </row>
    <row r="20" spans="1:12" ht="25.5" customHeight="1">
      <c r="A20" s="27">
        <v>10</v>
      </c>
      <c r="B20" s="31" t="s">
        <v>22</v>
      </c>
      <c r="C20" s="43">
        <v>6000</v>
      </c>
      <c r="D20" s="44">
        <v>4239.4</v>
      </c>
      <c r="E20" s="25">
        <f t="shared" si="0"/>
        <v>70.65666666666665</v>
      </c>
      <c r="F20" s="40">
        <f t="shared" si="1"/>
        <v>-1760.6000000000004</v>
      </c>
      <c r="G20" s="40">
        <v>4987.2</v>
      </c>
      <c r="H20" s="40">
        <f t="shared" si="6"/>
        <v>4239.4</v>
      </c>
      <c r="I20" s="25">
        <f t="shared" si="5"/>
        <v>85.00561437279434</v>
      </c>
      <c r="J20" s="40">
        <f t="shared" si="2"/>
        <v>-747.8000000000002</v>
      </c>
      <c r="K20" s="40">
        <v>5309.8</v>
      </c>
      <c r="L20" s="26">
        <f t="shared" si="3"/>
        <v>79.84104862706693</v>
      </c>
    </row>
    <row r="21" spans="1:12" ht="26.25" customHeight="1">
      <c r="A21" s="27">
        <v>11</v>
      </c>
      <c r="B21" s="32" t="s">
        <v>23</v>
      </c>
      <c r="C21" s="42">
        <v>70</v>
      </c>
      <c r="D21" s="45">
        <v>63.3</v>
      </c>
      <c r="E21" s="25">
        <f t="shared" si="0"/>
        <v>90.42857142857143</v>
      </c>
      <c r="F21" s="40">
        <f t="shared" si="1"/>
        <v>-6.700000000000003</v>
      </c>
      <c r="G21" s="40">
        <v>70</v>
      </c>
      <c r="H21" s="40">
        <f t="shared" si="6"/>
        <v>63.3</v>
      </c>
      <c r="I21" s="25"/>
      <c r="J21" s="40">
        <f t="shared" si="2"/>
        <v>-6.700000000000003</v>
      </c>
      <c r="K21" s="40">
        <v>119.3</v>
      </c>
      <c r="L21" s="26">
        <f t="shared" si="3"/>
        <v>53.05951383067896</v>
      </c>
    </row>
    <row r="22" spans="1:12" ht="28.5" customHeight="1">
      <c r="A22" s="27">
        <v>12</v>
      </c>
      <c r="B22" s="31" t="s">
        <v>10</v>
      </c>
      <c r="C22" s="42">
        <f>732+1141</f>
        <v>1873</v>
      </c>
      <c r="D22" s="45">
        <v>2944.4</v>
      </c>
      <c r="E22" s="25">
        <f t="shared" si="0"/>
        <v>157.20234917245062</v>
      </c>
      <c r="F22" s="40">
        <f t="shared" si="1"/>
        <v>1071.4</v>
      </c>
      <c r="G22" s="40">
        <v>1873</v>
      </c>
      <c r="H22" s="40">
        <f t="shared" si="6"/>
        <v>2944.4</v>
      </c>
      <c r="I22" s="25">
        <f t="shared" si="5"/>
        <v>157.20234917245062</v>
      </c>
      <c r="J22" s="40">
        <f t="shared" si="2"/>
        <v>1071.4</v>
      </c>
      <c r="K22" s="40">
        <v>2394.9</v>
      </c>
      <c r="L22" s="26">
        <f t="shared" si="3"/>
        <v>122.94459058833354</v>
      </c>
    </row>
    <row r="23" spans="1:12" ht="30">
      <c r="A23" s="27">
        <v>13</v>
      </c>
      <c r="B23" s="31" t="s">
        <v>24</v>
      </c>
      <c r="C23" s="42">
        <f>26+850+72+25</f>
        <v>973</v>
      </c>
      <c r="D23" s="45">
        <v>1017</v>
      </c>
      <c r="E23" s="25">
        <f t="shared" si="0"/>
        <v>104.52209660842755</v>
      </c>
      <c r="F23" s="40">
        <f t="shared" si="1"/>
        <v>44</v>
      </c>
      <c r="G23" s="40">
        <v>969</v>
      </c>
      <c r="H23" s="40">
        <f t="shared" si="6"/>
        <v>1017</v>
      </c>
      <c r="I23" s="25">
        <f t="shared" si="5"/>
        <v>104.95356037151701</v>
      </c>
      <c r="J23" s="40">
        <f t="shared" si="2"/>
        <v>48</v>
      </c>
      <c r="K23" s="40">
        <v>717.5</v>
      </c>
      <c r="L23" s="26">
        <f t="shared" si="3"/>
        <v>141.74216027874564</v>
      </c>
    </row>
    <row r="24" spans="1:12" ht="30.75" customHeight="1">
      <c r="A24" s="27">
        <v>14</v>
      </c>
      <c r="B24" s="31" t="s">
        <v>29</v>
      </c>
      <c r="C24" s="42">
        <f>17+7</f>
        <v>24</v>
      </c>
      <c r="D24" s="40">
        <v>382.9</v>
      </c>
      <c r="E24" s="25"/>
      <c r="F24" s="40">
        <f>D24-C24</f>
        <v>358.9</v>
      </c>
      <c r="G24" s="40">
        <v>24</v>
      </c>
      <c r="H24" s="40">
        <f>D24</f>
        <v>382.9</v>
      </c>
      <c r="I24" s="25"/>
      <c r="J24" s="40">
        <f>H24-G24</f>
        <v>358.9</v>
      </c>
      <c r="K24" s="40">
        <v>564.6</v>
      </c>
      <c r="L24" s="26">
        <f t="shared" si="3"/>
        <v>67.81792419411973</v>
      </c>
    </row>
    <row r="25" spans="1:12" ht="30">
      <c r="A25" s="27">
        <v>15</v>
      </c>
      <c r="B25" s="31" t="s">
        <v>25</v>
      </c>
      <c r="C25" s="42">
        <f>1000+2665+1160</f>
        <v>4825</v>
      </c>
      <c r="D25" s="40">
        <v>5299.8</v>
      </c>
      <c r="E25" s="25">
        <f t="shared" si="0"/>
        <v>109.84041450777202</v>
      </c>
      <c r="F25" s="40">
        <f t="shared" si="1"/>
        <v>474.8000000000002</v>
      </c>
      <c r="G25" s="40">
        <v>4825</v>
      </c>
      <c r="H25" s="40">
        <f t="shared" si="6"/>
        <v>5299.8</v>
      </c>
      <c r="I25" s="25">
        <f t="shared" si="5"/>
        <v>109.84041450777202</v>
      </c>
      <c r="J25" s="40">
        <f t="shared" si="2"/>
        <v>474.8000000000002</v>
      </c>
      <c r="K25" s="40">
        <v>9233.1</v>
      </c>
      <c r="L25" s="26">
        <f t="shared" si="3"/>
        <v>57.40000649835917</v>
      </c>
    </row>
    <row r="26" spans="1:12" ht="30">
      <c r="A26" s="27">
        <v>16</v>
      </c>
      <c r="B26" s="31" t="s">
        <v>11</v>
      </c>
      <c r="C26" s="40">
        <f>13209+1700</f>
        <v>14909</v>
      </c>
      <c r="D26" s="40">
        <v>15027.7</v>
      </c>
      <c r="E26" s="25">
        <f t="shared" si="0"/>
        <v>100.7961633912402</v>
      </c>
      <c r="F26" s="40">
        <f t="shared" si="1"/>
        <v>118.70000000000073</v>
      </c>
      <c r="G26" s="40">
        <v>12023</v>
      </c>
      <c r="H26" s="40">
        <f t="shared" si="6"/>
        <v>15027.7</v>
      </c>
      <c r="I26" s="25">
        <f t="shared" si="5"/>
        <v>124.99126673875074</v>
      </c>
      <c r="J26" s="40">
        <f t="shared" si="2"/>
        <v>3004.7000000000007</v>
      </c>
      <c r="K26" s="40">
        <v>26992.6</v>
      </c>
      <c r="L26" s="26">
        <f t="shared" si="3"/>
        <v>55.673406785563465</v>
      </c>
    </row>
    <row r="27" spans="1:12" ht="30">
      <c r="A27" s="27">
        <v>17</v>
      </c>
      <c r="B27" s="31" t="s">
        <v>26</v>
      </c>
      <c r="C27" s="40">
        <f>7696+304</f>
        <v>8000</v>
      </c>
      <c r="D27" s="45">
        <v>9017</v>
      </c>
      <c r="E27" s="25">
        <f t="shared" si="0"/>
        <v>112.71249999999999</v>
      </c>
      <c r="F27" s="40">
        <f t="shared" si="1"/>
        <v>1017</v>
      </c>
      <c r="G27" s="40">
        <v>6824</v>
      </c>
      <c r="H27" s="40">
        <f t="shared" si="6"/>
        <v>9017</v>
      </c>
      <c r="I27" s="25">
        <f t="shared" si="5"/>
        <v>132.13657678780774</v>
      </c>
      <c r="J27" s="40">
        <f t="shared" si="2"/>
        <v>2193</v>
      </c>
      <c r="K27" s="40">
        <v>5072.3</v>
      </c>
      <c r="L27" s="26">
        <f t="shared" si="3"/>
        <v>177.76945369950514</v>
      </c>
    </row>
    <row r="28" spans="1:12" ht="15">
      <c r="A28" s="27">
        <v>18</v>
      </c>
      <c r="B28" s="31" t="s">
        <v>27</v>
      </c>
      <c r="C28" s="42"/>
      <c r="D28" s="40">
        <v>150.4</v>
      </c>
      <c r="E28" s="25"/>
      <c r="F28" s="40">
        <f>D28-C28</f>
        <v>150.4</v>
      </c>
      <c r="G28" s="40">
        <v>0</v>
      </c>
      <c r="H28" s="40">
        <f>D28</f>
        <v>150.4</v>
      </c>
      <c r="I28" s="25"/>
      <c r="J28" s="40">
        <f>H28-G28</f>
        <v>150.4</v>
      </c>
      <c r="K28" s="40">
        <v>-179</v>
      </c>
      <c r="L28" s="26">
        <f>H28/K28*100</f>
        <v>-84.02234636871509</v>
      </c>
    </row>
    <row r="29" spans="1:12" ht="15">
      <c r="A29" s="27">
        <v>19</v>
      </c>
      <c r="B29" s="31" t="s">
        <v>28</v>
      </c>
      <c r="C29" s="42">
        <f>3985+600</f>
        <v>4585</v>
      </c>
      <c r="D29" s="40">
        <v>4512</v>
      </c>
      <c r="E29" s="25">
        <f>D29/C29*100</f>
        <v>98.40785169029444</v>
      </c>
      <c r="F29" s="40">
        <f>D29-C29</f>
        <v>-73</v>
      </c>
      <c r="G29" s="40">
        <v>3944.6</v>
      </c>
      <c r="H29" s="40">
        <f>D29</f>
        <v>4512</v>
      </c>
      <c r="I29" s="25">
        <f>H29/G29*100</f>
        <v>114.3842214673224</v>
      </c>
      <c r="J29" s="40">
        <f>H29-G29</f>
        <v>567.4000000000001</v>
      </c>
      <c r="K29" s="40">
        <v>3335.2</v>
      </c>
      <c r="L29" s="26">
        <f>H29/K29*100</f>
        <v>135.2842408251379</v>
      </c>
    </row>
    <row r="30" spans="1:12" ht="30">
      <c r="A30" s="27">
        <v>20</v>
      </c>
      <c r="B30" s="38" t="s">
        <v>34</v>
      </c>
      <c r="C30" s="42">
        <v>130</v>
      </c>
      <c r="D30" s="40">
        <v>135.8</v>
      </c>
      <c r="E30" s="25"/>
      <c r="F30" s="40">
        <f t="shared" si="1"/>
        <v>5.800000000000011</v>
      </c>
      <c r="G30" s="40">
        <v>130</v>
      </c>
      <c r="H30" s="40">
        <f t="shared" si="6"/>
        <v>135.8</v>
      </c>
      <c r="I30" s="25">
        <f>H30/G30*100</f>
        <v>104.46153846153847</v>
      </c>
      <c r="J30" s="40">
        <f t="shared" si="2"/>
        <v>5.800000000000011</v>
      </c>
      <c r="K30" s="40"/>
      <c r="L30" s="26"/>
    </row>
    <row r="31" spans="1:12" s="3" customFormat="1" ht="15">
      <c r="A31" s="28"/>
      <c r="B31" s="29" t="s">
        <v>12</v>
      </c>
      <c r="C31" s="46">
        <f>C8+C18</f>
        <v>750704.7</v>
      </c>
      <c r="D31" s="46">
        <f>D8+D18</f>
        <v>628267.7</v>
      </c>
      <c r="E31" s="37">
        <f t="shared" si="0"/>
        <v>83.69039117511853</v>
      </c>
      <c r="F31" s="46">
        <f t="shared" si="1"/>
        <v>-122437</v>
      </c>
      <c r="G31" s="46">
        <f>G8+G18</f>
        <v>613007.2000000002</v>
      </c>
      <c r="H31" s="46">
        <f>H8+H18</f>
        <v>628267.7</v>
      </c>
      <c r="I31" s="37">
        <f t="shared" si="5"/>
        <v>102.48944873730682</v>
      </c>
      <c r="J31" s="46">
        <f t="shared" si="2"/>
        <v>15260.499999999767</v>
      </c>
      <c r="K31" s="46">
        <f>K8+K18</f>
        <v>611446.8</v>
      </c>
      <c r="L31" s="37">
        <f>H31/K31*100</f>
        <v>102.75099975991368</v>
      </c>
    </row>
    <row r="32" spans="1:11" s="5" customFormat="1" ht="15">
      <c r="A32" s="4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6">
    <mergeCell ref="H5:H7"/>
    <mergeCell ref="I5:I7"/>
    <mergeCell ref="J5:J7"/>
    <mergeCell ref="K5:K7"/>
    <mergeCell ref="L5:L7"/>
    <mergeCell ref="B32:K32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5118110236220472" top="0.7480314960629921" bottom="0.7480314960629921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2016-08-12T07:01:29Z</cp:lastPrinted>
  <dcterms:created xsi:type="dcterms:W3CDTF">2015-07-06T08:46:02Z</dcterms:created>
  <dcterms:modified xsi:type="dcterms:W3CDTF">2017-01-09T08:30:55Z</dcterms:modified>
  <cp:category/>
  <cp:version/>
  <cp:contentType/>
  <cp:contentStatus/>
</cp:coreProperties>
</file>