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'Лист1'!$A$1:$L$32</definedName>
  </definedNames>
  <calcPr fullCalcOnLoad="1"/>
</workbook>
</file>

<file path=xl/sharedStrings.xml><?xml version="1.0" encoding="utf-8"?>
<sst xmlns="http://schemas.openxmlformats.org/spreadsheetml/2006/main" count="41" uniqueCount="40">
  <si>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</si>
  <si>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</si>
  <si>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</si>
  <si>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</si>
  <si>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</si>
  <si>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</si>
  <si>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</si>
  <si>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</si>
  <si>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Земельный налог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</si>
  <si>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</si>
  <si>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</si>
  <si>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</si>
  <si>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</si>
  <si>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</si>
  <si>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</si>
  <si>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</si>
  <si>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</si>
  <si>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</si>
  <si>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</si>
  <si>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</si>
  <si>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</si>
  <si>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</si>
  <si>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</si>
  <si>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</si>
  <si>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</si>
  <si>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</si>
  <si>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</si>
  <si>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</si>
  <si>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</si>
  <si>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</si>
  <si>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консолидированного бюджета Шебекинского района  по доходным источникам </t>
  </si>
  <si>
    <t>план 2016 года</t>
  </si>
  <si>
    <t>% исполне   ния               к 2015 году</t>
  </si>
  <si>
    <t>отклонение</t>
  </si>
  <si>
    <t>Поступления по распределенным доходам</t>
  </si>
  <si>
    <t xml:space="preserve"> по состоянию на 01.12.2016 г.</t>
  </si>
  <si>
    <t>факт  январь-ноябрь 2015 года (на 01.12.15 г.)</t>
  </si>
  <si>
    <t>факт январь-ноябрь 2016 года</t>
  </si>
  <si>
    <t xml:space="preserve">план январь-ноябрь 2016 года </t>
  </si>
  <si>
    <t>% исполне ния за январь-ноябрь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</si>
</sst>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3" fontId="43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33" borderId="12" xfId="0" applyNumberFormat="1" applyFont="1" applyFill="1" applyBorder="1" applyAlignment="1">
      <alignment/>
    </xf>
    <xf numFmtId="0" fontId="9" fillId="0" borderId="15" xfId="0" applyFont="1" applyBorder="1" applyAlignment="1">
      <alignment vertical="center" wrapText="1"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P14" sqref="P14"/>
    </sheetView>
  </sheetViews>
  <sheetFormatPr defaultColWidth="9.140625" defaultRowHeight="15"/>
  <cols>
    <col min="1" max="1" width="3.140625" style="0" customWidth="1"/>
    <col min="2" max="2" width="30.7109375" style="0" customWidth="1"/>
    <col min="3" max="3" width="9.421875" style="1" customWidth="1"/>
    <col min="4" max="4" width="9.7109375" style="1" customWidth="1"/>
    <col min="5" max="5" width="7.421875" style="1" customWidth="1"/>
    <col min="6" max="6" width="10.140625" style="1" customWidth="1"/>
    <col min="7" max="8" width="9.28125" style="1" customWidth="1"/>
    <col min="9" max="9" width="8.140625" style="1" customWidth="1"/>
    <col min="10" max="10" width="9.140625" style="1" customWidth="1"/>
    <col min="11" max="11" width="11.421875" style="1" customWidth="1"/>
    <col min="12" max="12" width="10.00390625" style="0" customWidth="1"/>
    <col min="13" max="13" width="11.57421875" style="0" bestFit="1" customWidth="1"/>
  </cols>
  <sheetData>
    <row r="1" spans="2:12" ht="15.75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2" ht="15.75">
      <c r="B2" s="56" t="s">
        <v>30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5.75">
      <c r="B3" s="56" t="s">
        <v>35</v>
      </c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5">
      <c r="A5" s="57" t="s">
        <v>2</v>
      </c>
      <c r="B5" s="60" t="s">
        <v>3</v>
      </c>
      <c r="C5" s="47" t="s">
        <v>31</v>
      </c>
      <c r="D5" s="47" t="s">
        <v>37</v>
      </c>
      <c r="E5" s="47" t="s">
        <v>4</v>
      </c>
      <c r="F5" s="47" t="s">
        <v>33</v>
      </c>
      <c r="G5" s="47" t="s">
        <v>38</v>
      </c>
      <c r="H5" s="47" t="s">
        <v>37</v>
      </c>
      <c r="I5" s="47" t="s">
        <v>39</v>
      </c>
      <c r="J5" s="47" t="s">
        <v>5</v>
      </c>
      <c r="K5" s="47" t="s">
        <v>36</v>
      </c>
      <c r="L5" s="52" t="s">
        <v>32</v>
      </c>
    </row>
    <row r="6" spans="1:12" ht="15">
      <c r="A6" s="58"/>
      <c r="B6" s="61"/>
      <c r="C6" s="48"/>
      <c r="D6" s="48"/>
      <c r="E6" s="50"/>
      <c r="F6" s="50"/>
      <c r="G6" s="48"/>
      <c r="H6" s="48"/>
      <c r="I6" s="50"/>
      <c r="J6" s="50"/>
      <c r="K6" s="48"/>
      <c r="L6" s="53"/>
    </row>
    <row r="7" spans="1:14" ht="45" customHeight="1">
      <c r="A7" s="59"/>
      <c r="B7" s="62"/>
      <c r="C7" s="49"/>
      <c r="D7" s="49"/>
      <c r="E7" s="51"/>
      <c r="F7" s="51"/>
      <c r="G7" s="49"/>
      <c r="H7" s="49"/>
      <c r="I7" s="51"/>
      <c r="J7" s="51"/>
      <c r="K7" s="49"/>
      <c r="L7" s="54"/>
      <c r="M7" s="2"/>
      <c r="N7" s="2"/>
    </row>
    <row r="8" spans="1:12" ht="15">
      <c r="A8" s="23"/>
      <c r="B8" s="34" t="s">
        <v>6</v>
      </c>
      <c r="C8" s="39">
        <f>SUM(C9:C17)</f>
        <v>647561</v>
      </c>
      <c r="D8" s="39">
        <f>SUM(D9:D17)</f>
        <v>594661.4</v>
      </c>
      <c r="E8" s="35">
        <f>D8/C8*100</f>
        <v>91.83094720034097</v>
      </c>
      <c r="F8" s="39">
        <f>D8-C8</f>
        <v>-52899.59999999998</v>
      </c>
      <c r="G8" s="39">
        <f>SUM(G9:G17)</f>
        <v>579906</v>
      </c>
      <c r="H8" s="39">
        <f>SUM(H9:H17)</f>
        <v>594661.4</v>
      </c>
      <c r="I8" s="35">
        <f>H8/G8*100</f>
        <v>102.54444685862882</v>
      </c>
      <c r="J8" s="39">
        <f>H8-G8</f>
        <v>14755.400000000023</v>
      </c>
      <c r="K8" s="39">
        <f>SUM(K9:K17)</f>
        <v>566551.2000000001</v>
      </c>
      <c r="L8" s="36">
        <f>H8/K8*100</f>
        <v>104.96163453541357</v>
      </c>
    </row>
    <row r="9" spans="1:13" ht="15">
      <c r="A9" s="24">
        <v>1</v>
      </c>
      <c r="B9" s="30" t="s">
        <v>13</v>
      </c>
      <c r="C9" s="40">
        <f>445399+2600+717</f>
        <v>448716</v>
      </c>
      <c r="D9" s="40">
        <v>402210.5</v>
      </c>
      <c r="E9" s="25">
        <f aca="true" t="shared" si="0" ref="E9:E31">D9/C9*100</f>
        <v>89.6358721329304</v>
      </c>
      <c r="F9" s="40">
        <f aca="true" t="shared" si="1" ref="F9:F31">D9-C9</f>
        <v>-46505.5</v>
      </c>
      <c r="G9" s="40">
        <v>393684.4</v>
      </c>
      <c r="H9" s="40">
        <f>D9</f>
        <v>402210.5</v>
      </c>
      <c r="I9" s="25">
        <f>H9/G9*100</f>
        <v>102.16571954591038</v>
      </c>
      <c r="J9" s="40">
        <f aca="true" t="shared" si="2" ref="J9:J31">H9-G9</f>
        <v>8526.099999999977</v>
      </c>
      <c r="K9" s="40">
        <v>387468.6</v>
      </c>
      <c r="L9" s="26">
        <f aca="true" t="shared" si="3" ref="L9:L27">H9/K9*100</f>
        <v>103.80466959129076</v>
      </c>
      <c r="M9" t="s">
        <v>7</v>
      </c>
    </row>
    <row r="10" spans="1:12" ht="15">
      <c r="A10" s="24">
        <v>2</v>
      </c>
      <c r="B10" s="24" t="s">
        <v>14</v>
      </c>
      <c r="C10" s="41">
        <f>21030+1746+1240</f>
        <v>24016</v>
      </c>
      <c r="D10" s="40">
        <v>23503.3</v>
      </c>
      <c r="E10" s="25">
        <f t="shared" si="0"/>
        <v>97.86517321785476</v>
      </c>
      <c r="F10" s="40">
        <f t="shared" si="1"/>
        <v>-512.7000000000007</v>
      </c>
      <c r="G10" s="40">
        <v>22302</v>
      </c>
      <c r="H10" s="40">
        <f aca="true" t="shared" si="4" ref="H10:H17">D10</f>
        <v>23503.3</v>
      </c>
      <c r="I10" s="25">
        <f aca="true" t="shared" si="5" ref="I10:I31">H10/G10*100</f>
        <v>105.38651242041072</v>
      </c>
      <c r="J10" s="40">
        <f t="shared" si="2"/>
        <v>1201.2999999999993</v>
      </c>
      <c r="K10" s="40">
        <v>13248.2</v>
      </c>
      <c r="L10" s="26">
        <f t="shared" si="3"/>
        <v>177.40749686749896</v>
      </c>
    </row>
    <row r="11" spans="1:12" ht="45">
      <c r="A11" s="24">
        <v>3</v>
      </c>
      <c r="B11" s="31" t="s">
        <v>15</v>
      </c>
      <c r="C11" s="40">
        <v>35433</v>
      </c>
      <c r="D11" s="40">
        <v>30543.4</v>
      </c>
      <c r="E11" s="25">
        <f t="shared" si="0"/>
        <v>86.20043462309147</v>
      </c>
      <c r="F11" s="40">
        <f t="shared" si="1"/>
        <v>-4889.5999999999985</v>
      </c>
      <c r="G11" s="40">
        <v>33825.2</v>
      </c>
      <c r="H11" s="40">
        <f t="shared" si="4"/>
        <v>30543.4</v>
      </c>
      <c r="I11" s="25">
        <f t="shared" si="5"/>
        <v>90.29776616250608</v>
      </c>
      <c r="J11" s="40">
        <f t="shared" si="2"/>
        <v>-3281.7999999999956</v>
      </c>
      <c r="K11" s="40">
        <v>31522.3</v>
      </c>
      <c r="L11" s="26">
        <f t="shared" si="3"/>
        <v>96.89457939300115</v>
      </c>
    </row>
    <row r="12" spans="1:12" ht="30">
      <c r="A12" s="24">
        <v>4</v>
      </c>
      <c r="B12" s="31" t="s">
        <v>16</v>
      </c>
      <c r="C12" s="40">
        <v>2239</v>
      </c>
      <c r="D12" s="40">
        <v>2998.9</v>
      </c>
      <c r="E12" s="25">
        <f t="shared" si="0"/>
        <v>133.9392585975882</v>
      </c>
      <c r="F12" s="40">
        <f t="shared" si="1"/>
        <v>759.9000000000001</v>
      </c>
      <c r="G12" s="40">
        <v>2239</v>
      </c>
      <c r="H12" s="40">
        <f t="shared" si="4"/>
        <v>2998.9</v>
      </c>
      <c r="I12" s="25">
        <f t="shared" si="5"/>
        <v>133.9392585975882</v>
      </c>
      <c r="J12" s="40">
        <f t="shared" si="2"/>
        <v>759.9000000000001</v>
      </c>
      <c r="K12" s="40">
        <v>2072.4</v>
      </c>
      <c r="L12" s="26">
        <f t="shared" si="3"/>
        <v>144.706620343563</v>
      </c>
    </row>
    <row r="13" spans="1:12" ht="45">
      <c r="A13" s="24">
        <v>5</v>
      </c>
      <c r="B13" s="32" t="s">
        <v>17</v>
      </c>
      <c r="C13" s="42">
        <v>66</v>
      </c>
      <c r="D13" s="42">
        <v>158</v>
      </c>
      <c r="E13" s="25">
        <f t="shared" si="0"/>
        <v>239.3939393939394</v>
      </c>
      <c r="F13" s="40">
        <f t="shared" si="1"/>
        <v>92</v>
      </c>
      <c r="G13" s="40">
        <v>49.4</v>
      </c>
      <c r="H13" s="40">
        <f t="shared" si="4"/>
        <v>158</v>
      </c>
      <c r="I13" s="25">
        <f t="shared" si="5"/>
        <v>319.83805668016197</v>
      </c>
      <c r="J13" s="40">
        <f t="shared" si="2"/>
        <v>108.6</v>
      </c>
      <c r="K13" s="40">
        <v>46.9</v>
      </c>
      <c r="L13" s="26">
        <f t="shared" si="3"/>
        <v>336.8869936034115</v>
      </c>
    </row>
    <row r="14" spans="1:12" ht="30">
      <c r="A14" s="24">
        <v>6</v>
      </c>
      <c r="B14" s="31" t="s">
        <v>18</v>
      </c>
      <c r="C14" s="42">
        <f>25521+204+710</f>
        <v>26435</v>
      </c>
      <c r="D14" s="42">
        <v>28583.4</v>
      </c>
      <c r="E14" s="25">
        <f t="shared" si="0"/>
        <v>108.12710421789295</v>
      </c>
      <c r="F14" s="40">
        <f t="shared" si="1"/>
        <v>2148.4000000000015</v>
      </c>
      <c r="G14" s="40">
        <v>23094</v>
      </c>
      <c r="H14" s="40">
        <f t="shared" si="4"/>
        <v>28583.4</v>
      </c>
      <c r="I14" s="25">
        <f t="shared" si="5"/>
        <v>123.76981034034816</v>
      </c>
      <c r="J14" s="40">
        <f t="shared" si="2"/>
        <v>5489.4000000000015</v>
      </c>
      <c r="K14" s="40">
        <v>23108.2</v>
      </c>
      <c r="L14" s="26">
        <f t="shared" si="3"/>
        <v>123.6937537324413</v>
      </c>
    </row>
    <row r="15" spans="1:12" ht="15">
      <c r="A15" s="24">
        <v>7</v>
      </c>
      <c r="B15" s="31" t="s">
        <v>8</v>
      </c>
      <c r="C15" s="42">
        <v>90260</v>
      </c>
      <c r="D15" s="42">
        <v>89250.2</v>
      </c>
      <c r="E15" s="25">
        <f t="shared" si="0"/>
        <v>98.88123199645469</v>
      </c>
      <c r="F15" s="40">
        <f t="shared" si="1"/>
        <v>-1009.8000000000029</v>
      </c>
      <c r="G15" s="40">
        <v>85987</v>
      </c>
      <c r="H15" s="40">
        <f t="shared" si="4"/>
        <v>89250.2</v>
      </c>
      <c r="I15" s="25">
        <f t="shared" si="5"/>
        <v>103.7949922662728</v>
      </c>
      <c r="J15" s="40">
        <f t="shared" si="2"/>
        <v>3263.199999999997</v>
      </c>
      <c r="K15" s="40">
        <v>86830.4</v>
      </c>
      <c r="L15" s="26">
        <f t="shared" si="3"/>
        <v>102.78681199211337</v>
      </c>
    </row>
    <row r="16" spans="1:12" ht="15">
      <c r="A16" s="24">
        <v>8</v>
      </c>
      <c r="B16" s="31" t="s">
        <v>19</v>
      </c>
      <c r="C16" s="40">
        <v>20396</v>
      </c>
      <c r="D16" s="40">
        <v>17413.1</v>
      </c>
      <c r="E16" s="25">
        <f>D16/C16*100</f>
        <v>85.37507354383212</v>
      </c>
      <c r="F16" s="40">
        <f>D16-C16</f>
        <v>-2982.9000000000015</v>
      </c>
      <c r="G16" s="40">
        <v>18725</v>
      </c>
      <c r="H16" s="40">
        <f>D16</f>
        <v>17413.1</v>
      </c>
      <c r="I16" s="25">
        <f>H16/G16*100</f>
        <v>92.99385847797062</v>
      </c>
      <c r="J16" s="40">
        <f>H16-G16</f>
        <v>-1311.9000000000015</v>
      </c>
      <c r="K16" s="40">
        <v>22254.8</v>
      </c>
      <c r="L16" s="26">
        <f>H16/K16*100</f>
        <v>78.24424393838633</v>
      </c>
    </row>
    <row r="17" spans="1:12" ht="45" hidden="1">
      <c r="A17" s="24">
        <v>9</v>
      </c>
      <c r="B17" s="31" t="s">
        <v>20</v>
      </c>
      <c r="C17" s="33"/>
      <c r="D17" s="33">
        <v>0.6</v>
      </c>
      <c r="E17" s="25"/>
      <c r="F17" s="40">
        <f t="shared" si="1"/>
        <v>0.6</v>
      </c>
      <c r="G17" s="40"/>
      <c r="H17" s="40">
        <f t="shared" si="4"/>
        <v>0.6</v>
      </c>
      <c r="I17" s="25"/>
      <c r="J17" s="40">
        <f t="shared" si="2"/>
        <v>0.6</v>
      </c>
      <c r="K17" s="40">
        <v>-0.6</v>
      </c>
      <c r="L17" s="26">
        <f t="shared" si="3"/>
        <v>-100</v>
      </c>
    </row>
    <row r="18" spans="1:12" ht="15">
      <c r="A18" s="27"/>
      <c r="B18" s="34" t="s">
        <v>9</v>
      </c>
      <c r="C18" s="39">
        <f>SUM(C19:C30)</f>
        <v>104870.7</v>
      </c>
      <c r="D18" s="39">
        <f>SUM(D19:D30)</f>
        <v>113559.99999999997</v>
      </c>
      <c r="E18" s="35">
        <f t="shared" si="0"/>
        <v>108.2857270905982</v>
      </c>
      <c r="F18" s="39">
        <f t="shared" si="1"/>
        <v>8689.299999999974</v>
      </c>
      <c r="G18" s="39">
        <f>SUM(G19:G30)</f>
        <v>96331</v>
      </c>
      <c r="H18" s="39">
        <f>SUM(H19:H30)</f>
        <v>113559.99999999997</v>
      </c>
      <c r="I18" s="35">
        <f t="shared" si="5"/>
        <v>117.88520829224234</v>
      </c>
      <c r="J18" s="39">
        <f t="shared" si="2"/>
        <v>17228.99999999997</v>
      </c>
      <c r="K18" s="39">
        <f>SUM(K19:K30)</f>
        <v>94415.60000000002</v>
      </c>
      <c r="L18" s="36">
        <f>H18/K18*100</f>
        <v>120.27673392956244</v>
      </c>
    </row>
    <row r="19" spans="1:12" ht="42.75" customHeight="1">
      <c r="A19" s="27">
        <v>9</v>
      </c>
      <c r="B19" s="31" t="s">
        <v>21</v>
      </c>
      <c r="C19" s="40">
        <f>62054.7+168+272+500+480</f>
        <v>63474.7</v>
      </c>
      <c r="D19" s="40">
        <v>66283.2</v>
      </c>
      <c r="E19" s="25">
        <f t="shared" si="0"/>
        <v>104.4245975168059</v>
      </c>
      <c r="F19" s="40">
        <f t="shared" si="1"/>
        <v>2808.5</v>
      </c>
      <c r="G19" s="40">
        <v>57927.4</v>
      </c>
      <c r="H19" s="40">
        <f aca="true" t="shared" si="6" ref="H19:H30">D19</f>
        <v>66283.2</v>
      </c>
      <c r="I19" s="25">
        <f t="shared" si="5"/>
        <v>114.42460735334228</v>
      </c>
      <c r="J19" s="40">
        <f t="shared" si="2"/>
        <v>8355.799999999996</v>
      </c>
      <c r="K19" s="40">
        <v>37664.3</v>
      </c>
      <c r="L19" s="26">
        <f t="shared" si="3"/>
        <v>175.98415475662628</v>
      </c>
    </row>
    <row r="20" spans="1:12" ht="25.5" customHeight="1">
      <c r="A20" s="27">
        <v>10</v>
      </c>
      <c r="B20" s="31" t="s">
        <v>22</v>
      </c>
      <c r="C20" s="43">
        <v>6000</v>
      </c>
      <c r="D20" s="44">
        <v>4655.9</v>
      </c>
      <c r="E20" s="25">
        <f t="shared" si="0"/>
        <v>77.59833333333333</v>
      </c>
      <c r="F20" s="40">
        <f t="shared" si="1"/>
        <v>-1344.1000000000004</v>
      </c>
      <c r="G20" s="40">
        <v>5491.1</v>
      </c>
      <c r="H20" s="40">
        <f t="shared" si="6"/>
        <v>4655.9</v>
      </c>
      <c r="I20" s="25">
        <f t="shared" si="5"/>
        <v>84.78993280034965</v>
      </c>
      <c r="J20" s="40">
        <f t="shared" si="2"/>
        <v>-835.2000000000007</v>
      </c>
      <c r="K20" s="40">
        <v>5862.8</v>
      </c>
      <c r="L20" s="26">
        <f t="shared" si="3"/>
        <v>79.4142730435969</v>
      </c>
    </row>
    <row r="21" spans="1:12" ht="26.25" customHeight="1">
      <c r="A21" s="27">
        <v>11</v>
      </c>
      <c r="B21" s="32" t="s">
        <v>23</v>
      </c>
      <c r="C21" s="42">
        <v>70</v>
      </c>
      <c r="D21" s="45">
        <v>2322.9</v>
      </c>
      <c r="E21" s="25">
        <f t="shared" si="0"/>
        <v>3318.4285714285716</v>
      </c>
      <c r="F21" s="40">
        <f t="shared" si="1"/>
        <v>2252.9</v>
      </c>
      <c r="G21" s="40">
        <v>70</v>
      </c>
      <c r="H21" s="40">
        <f t="shared" si="6"/>
        <v>2322.9</v>
      </c>
      <c r="I21" s="25"/>
      <c r="J21" s="40">
        <f t="shared" si="2"/>
        <v>2252.9</v>
      </c>
      <c r="K21" s="40">
        <v>119.3</v>
      </c>
      <c r="L21" s="26">
        <f t="shared" si="3"/>
        <v>1947.108130762783</v>
      </c>
    </row>
    <row r="22" spans="1:12" ht="28.5" customHeight="1">
      <c r="A22" s="27">
        <v>12</v>
      </c>
      <c r="B22" s="31" t="s">
        <v>10</v>
      </c>
      <c r="C22" s="42">
        <f>732+1141</f>
        <v>1873</v>
      </c>
      <c r="D22" s="45">
        <v>2951.7</v>
      </c>
      <c r="E22" s="25">
        <f t="shared" si="0"/>
        <v>157.59209823812066</v>
      </c>
      <c r="F22" s="40">
        <f t="shared" si="1"/>
        <v>1078.6999999999998</v>
      </c>
      <c r="G22" s="40">
        <v>1873</v>
      </c>
      <c r="H22" s="40">
        <f t="shared" si="6"/>
        <v>2951.7</v>
      </c>
      <c r="I22" s="25">
        <f t="shared" si="5"/>
        <v>157.59209823812066</v>
      </c>
      <c r="J22" s="40">
        <f t="shared" si="2"/>
        <v>1078.6999999999998</v>
      </c>
      <c r="K22" s="40">
        <v>2398.5</v>
      </c>
      <c r="L22" s="26">
        <f t="shared" si="3"/>
        <v>123.0644152595372</v>
      </c>
    </row>
    <row r="23" spans="1:12" ht="30">
      <c r="A23" s="27">
        <v>13</v>
      </c>
      <c r="B23" s="31" t="s">
        <v>24</v>
      </c>
      <c r="C23" s="42">
        <f>26+850+72+25+7</f>
        <v>980</v>
      </c>
      <c r="D23" s="45">
        <v>1027</v>
      </c>
      <c r="E23" s="25">
        <f t="shared" si="0"/>
        <v>104.79591836734694</v>
      </c>
      <c r="F23" s="40">
        <f t="shared" si="1"/>
        <v>47</v>
      </c>
      <c r="G23" s="40">
        <v>978</v>
      </c>
      <c r="H23" s="40">
        <f t="shared" si="6"/>
        <v>1027</v>
      </c>
      <c r="I23" s="25">
        <f t="shared" si="5"/>
        <v>105.01022494887526</v>
      </c>
      <c r="J23" s="40">
        <f t="shared" si="2"/>
        <v>49</v>
      </c>
      <c r="K23" s="40">
        <v>730.4</v>
      </c>
      <c r="L23" s="26">
        <f t="shared" si="3"/>
        <v>140.6078860898138</v>
      </c>
    </row>
    <row r="24" spans="1:12" ht="30.75" customHeight="1">
      <c r="A24" s="27">
        <v>14</v>
      </c>
      <c r="B24" s="31" t="s">
        <v>29</v>
      </c>
      <c r="C24" s="42">
        <f>17+7</f>
        <v>24</v>
      </c>
      <c r="D24" s="40">
        <v>392.9</v>
      </c>
      <c r="E24" s="25"/>
      <c r="F24" s="40">
        <f>D24-C24</f>
        <v>368.9</v>
      </c>
      <c r="G24" s="40">
        <v>24</v>
      </c>
      <c r="H24" s="40">
        <f>D24</f>
        <v>392.9</v>
      </c>
      <c r="I24" s="25"/>
      <c r="J24" s="40">
        <f>H24-G24</f>
        <v>368.9</v>
      </c>
      <c r="K24" s="40">
        <v>579.6</v>
      </c>
      <c r="L24" s="26">
        <f t="shared" si="3"/>
        <v>67.78812974465148</v>
      </c>
    </row>
    <row r="25" spans="1:12" ht="30">
      <c r="A25" s="27">
        <v>15</v>
      </c>
      <c r="B25" s="31" t="s">
        <v>25</v>
      </c>
      <c r="C25" s="42">
        <f>1000+2665+1160</f>
        <v>4825</v>
      </c>
      <c r="D25" s="40">
        <v>5299.8</v>
      </c>
      <c r="E25" s="25">
        <f t="shared" si="0"/>
        <v>109.84041450777202</v>
      </c>
      <c r="F25" s="40">
        <f t="shared" si="1"/>
        <v>474.8000000000002</v>
      </c>
      <c r="G25" s="40">
        <v>4825</v>
      </c>
      <c r="H25" s="40">
        <f t="shared" si="6"/>
        <v>5299.8</v>
      </c>
      <c r="I25" s="25">
        <f t="shared" si="5"/>
        <v>109.84041450777202</v>
      </c>
      <c r="J25" s="40">
        <f t="shared" si="2"/>
        <v>474.8000000000002</v>
      </c>
      <c r="K25" s="40">
        <v>9323.1</v>
      </c>
      <c r="L25" s="26">
        <f t="shared" si="3"/>
        <v>56.84589889628986</v>
      </c>
    </row>
    <row r="26" spans="1:12" ht="30">
      <c r="A26" s="27">
        <v>16</v>
      </c>
      <c r="B26" s="31" t="s">
        <v>11</v>
      </c>
      <c r="C26" s="40">
        <f>13209+1700</f>
        <v>14909</v>
      </c>
      <c r="D26" s="40">
        <v>16002.4</v>
      </c>
      <c r="E26" s="25">
        <f t="shared" si="0"/>
        <v>107.33382520625125</v>
      </c>
      <c r="F26" s="40">
        <f t="shared" si="1"/>
        <v>1093.3999999999996</v>
      </c>
      <c r="G26" s="40">
        <v>13373</v>
      </c>
      <c r="H26" s="40">
        <f t="shared" si="6"/>
        <v>16002.4</v>
      </c>
      <c r="I26" s="25">
        <f t="shared" si="5"/>
        <v>119.66200553353772</v>
      </c>
      <c r="J26" s="40">
        <f t="shared" si="2"/>
        <v>2629.3999999999996</v>
      </c>
      <c r="K26" s="40">
        <v>28716.9</v>
      </c>
      <c r="L26" s="26">
        <f t="shared" si="3"/>
        <v>55.72467780296619</v>
      </c>
    </row>
    <row r="27" spans="1:12" ht="30">
      <c r="A27" s="27">
        <v>17</v>
      </c>
      <c r="B27" s="31" t="s">
        <v>26</v>
      </c>
      <c r="C27" s="40">
        <f>7696+304</f>
        <v>8000</v>
      </c>
      <c r="D27" s="45">
        <v>9570.4</v>
      </c>
      <c r="E27" s="25">
        <f t="shared" si="0"/>
        <v>119.63</v>
      </c>
      <c r="F27" s="40">
        <f t="shared" si="1"/>
        <v>1570.3999999999996</v>
      </c>
      <c r="G27" s="40">
        <v>7343.2</v>
      </c>
      <c r="H27" s="40">
        <f t="shared" si="6"/>
        <v>9570.4</v>
      </c>
      <c r="I27" s="25">
        <f t="shared" si="5"/>
        <v>130.33010131822638</v>
      </c>
      <c r="J27" s="40">
        <f t="shared" si="2"/>
        <v>2227.2</v>
      </c>
      <c r="K27" s="40">
        <v>5474.6</v>
      </c>
      <c r="L27" s="26">
        <f t="shared" si="3"/>
        <v>174.81459832681838</v>
      </c>
    </row>
    <row r="28" spans="1:12" ht="15">
      <c r="A28" s="27">
        <v>18</v>
      </c>
      <c r="B28" s="31" t="s">
        <v>27</v>
      </c>
      <c r="C28" s="42"/>
      <c r="D28" s="40">
        <v>71</v>
      </c>
      <c r="E28" s="25"/>
      <c r="F28" s="40">
        <f>D28-C28</f>
        <v>71</v>
      </c>
      <c r="G28" s="40">
        <v>0</v>
      </c>
      <c r="H28" s="40">
        <f>D28</f>
        <v>71</v>
      </c>
      <c r="I28" s="25"/>
      <c r="J28" s="40">
        <f>H28-G28</f>
        <v>71</v>
      </c>
      <c r="K28" s="40">
        <v>-139.5</v>
      </c>
      <c r="L28" s="26">
        <f>H28/K28*100</f>
        <v>-50.89605734767025</v>
      </c>
    </row>
    <row r="29" spans="1:12" ht="15">
      <c r="A29" s="27">
        <v>19</v>
      </c>
      <c r="B29" s="31" t="s">
        <v>28</v>
      </c>
      <c r="C29" s="42">
        <f>3985+600</f>
        <v>4585</v>
      </c>
      <c r="D29" s="40">
        <v>4847</v>
      </c>
      <c r="E29" s="25">
        <f>D29/C29*100</f>
        <v>105.71428571428572</v>
      </c>
      <c r="F29" s="40">
        <f>D29-C29</f>
        <v>262</v>
      </c>
      <c r="G29" s="40">
        <v>4296.3</v>
      </c>
      <c r="H29" s="40">
        <f>D29</f>
        <v>4847</v>
      </c>
      <c r="I29" s="25">
        <f>H29/G29*100</f>
        <v>112.81800619137397</v>
      </c>
      <c r="J29" s="40">
        <f>H29-G29</f>
        <v>550.6999999999998</v>
      </c>
      <c r="K29" s="40">
        <v>3685.6</v>
      </c>
      <c r="L29" s="26">
        <f>H29/K29*100</f>
        <v>131.51182982418058</v>
      </c>
    </row>
    <row r="30" spans="1:12" ht="30">
      <c r="A30" s="27">
        <v>20</v>
      </c>
      <c r="B30" s="38" t="s">
        <v>34</v>
      </c>
      <c r="C30" s="42">
        <v>130</v>
      </c>
      <c r="D30" s="40">
        <v>135.8</v>
      </c>
      <c r="E30" s="25"/>
      <c r="F30" s="40">
        <f t="shared" si="1"/>
        <v>5.800000000000011</v>
      </c>
      <c r="G30" s="40">
        <v>130</v>
      </c>
      <c r="H30" s="40">
        <f t="shared" si="6"/>
        <v>135.8</v>
      </c>
      <c r="I30" s="25">
        <f>H30/G30*100</f>
        <v>104.46153846153847</v>
      </c>
      <c r="J30" s="40">
        <f t="shared" si="2"/>
        <v>5.800000000000011</v>
      </c>
      <c r="K30" s="40"/>
      <c r="L30" s="26"/>
    </row>
    <row r="31" spans="1:12" s="3" customFormat="1" ht="15">
      <c r="A31" s="28"/>
      <c r="B31" s="29" t="s">
        <v>12</v>
      </c>
      <c r="C31" s="46">
        <f>C8+C18</f>
        <v>752431.7</v>
      </c>
      <c r="D31" s="46">
        <f>D8+D18</f>
        <v>708221.4</v>
      </c>
      <c r="E31" s="37">
        <f t="shared" si="0"/>
        <v>94.12434377764787</v>
      </c>
      <c r="F31" s="46">
        <f t="shared" si="1"/>
        <v>-44210.29999999993</v>
      </c>
      <c r="G31" s="46">
        <f>G8+G18</f>
        <v>676237</v>
      </c>
      <c r="H31" s="46">
        <f>H8+H18</f>
        <v>708221.4</v>
      </c>
      <c r="I31" s="37">
        <f t="shared" si="5"/>
        <v>104.72976190300147</v>
      </c>
      <c r="J31" s="46">
        <f t="shared" si="2"/>
        <v>31984.400000000023</v>
      </c>
      <c r="K31" s="46">
        <f>K8+K18</f>
        <v>660966.8</v>
      </c>
      <c r="L31" s="37">
        <f>H31/K31*100</f>
        <v>107.14931521522715</v>
      </c>
    </row>
    <row r="32" spans="1:11" s="5" customFormat="1" ht="15">
      <c r="A32" s="4"/>
      <c r="B32" s="55"/>
      <c r="C32" s="55"/>
      <c r="D32" s="55"/>
      <c r="E32" s="55"/>
      <c r="F32" s="55"/>
      <c r="G32" s="55"/>
      <c r="H32" s="55"/>
      <c r="I32" s="55"/>
      <c r="J32" s="55"/>
      <c r="K32" s="55"/>
    </row>
    <row r="33" spans="1:11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2" ht="15">
      <c r="A34" s="6"/>
      <c r="B34" s="11"/>
      <c r="C34" s="11"/>
      <c r="D34" s="8"/>
      <c r="E34" s="12"/>
      <c r="F34" s="12"/>
      <c r="G34" s="12"/>
      <c r="H34" s="8"/>
      <c r="I34" s="9"/>
      <c r="J34" s="12"/>
      <c r="K34" s="13"/>
      <c r="L34" s="10"/>
    </row>
    <row r="35" spans="1:11" ht="15">
      <c r="A35" s="6"/>
      <c r="B35" s="6"/>
      <c r="C35" s="12"/>
      <c r="D35" s="8"/>
      <c r="E35" s="12"/>
      <c r="F35" s="14"/>
      <c r="G35" s="12"/>
      <c r="H35" s="12"/>
      <c r="I35" s="12"/>
      <c r="J35" s="14"/>
      <c r="K35" s="15"/>
    </row>
    <row r="36" spans="1:10" ht="15">
      <c r="A36" s="6"/>
      <c r="B36" s="6"/>
      <c r="C36" s="12"/>
      <c r="D36" s="8"/>
      <c r="E36" s="12"/>
      <c r="F36" s="12"/>
      <c r="G36" s="16"/>
      <c r="H36" s="8"/>
      <c r="I36" s="12"/>
      <c r="J36" s="12"/>
    </row>
    <row r="37" spans="1:10" ht="15">
      <c r="A37" s="6"/>
      <c r="B37" s="6"/>
      <c r="C37" s="12"/>
      <c r="D37" s="12"/>
      <c r="E37" s="12"/>
      <c r="F37" s="8"/>
      <c r="G37" s="16"/>
      <c r="H37" s="12"/>
      <c r="I37" s="12"/>
      <c r="J37" s="8"/>
    </row>
    <row r="38" spans="1:10" ht="15">
      <c r="A38" s="6"/>
      <c r="B38" s="6"/>
      <c r="C38" s="12"/>
      <c r="D38" s="12"/>
      <c r="E38" s="12"/>
      <c r="F38" s="12"/>
      <c r="G38" s="12"/>
      <c r="H38" s="12"/>
      <c r="I38" s="12"/>
      <c r="J38" s="12"/>
    </row>
  </sheetData>
  <sheetProtection/>
  <mergeCells count="16"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B32:K32"/>
  </mergeCells>
  <printOptions/>
  <pageMargins left="0.7086614173228347" right="0.5118110236220472" top="0.7480314960629921" bottom="0.7480314960629921" header="0.31496062992125984" footer="0.31496062992125984"/>
  <pageSetup fitToHeight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Любовь Румянцева</cp:lastModifiedBy>
  <cp:lastPrinted>2016-08-12T07:01:29Z</cp:lastPrinted>
  <dcterms:created xsi:type="dcterms:W3CDTF">2015-07-06T08:46:02Z</dcterms:created>
  <dcterms:modified xsi:type="dcterms:W3CDTF">2017-01-09T08:50:35Z</dcterms:modified>
  <cp:category/>
  <cp:version/>
  <cp:contentType/>
  <cp:contentStatus/>
</cp:coreProperties>
</file>