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<sst xmlns="http://schemas.openxmlformats.org/spreadsheetml/2006/main" count="41" uniqueCount="40">
  <si>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</si>
  <si>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</si>
  <si>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</si>
  <si>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</si>
  <si>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</si>
  <si>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</si>
  <si>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</si>
  <si>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</si>
  <si>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</si>
  <si>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</si>
  <si>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</si>
  <si>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</si>
  <si>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</si>
  <si>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</si>
  <si>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</si>
  <si>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</si>
  <si>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</si>
  <si>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</si>
  <si>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</si>
  <si>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</si>
  <si>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</si>
  <si>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</si>
  <si>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</si>
  <si>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</si>
  <si>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</si>
  <si>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</si>
  <si>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</si>
  <si>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</si>
  <si>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</si>
  <si>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</si>
  <si>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</si>
  <si>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2018 года</t>
  </si>
  <si>
    <t>Прочие поступления от использования имущества</t>
  </si>
  <si>
    <t>% исполне   ния               к 2017 году</t>
  </si>
  <si>
    <t>отклонение</t>
  </si>
  <si>
    <t>факт  январь-декабрь 2017 года (на 01.01.18 г.)</t>
  </si>
  <si>
    <t>факт январь-декабрь 2018 года</t>
  </si>
  <si>
    <t xml:space="preserve">план январь-декабрь 2018 года </t>
  </si>
  <si>
    <t>% исполне ния за январь-декабрь</t>
  </si>
  <si>
    <t xml:space="preserve"> по состоянию на 01.01.2019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</si>
</sst>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7" fillId="0" borderId="12" xfId="0" applyNumberFormat="1" applyFont="1" applyFill="1" applyBorder="1" applyAlignment="1">
      <alignment/>
    </xf>
    <xf numFmtId="173" fontId="43" fillId="0" borderId="12" xfId="0" applyNumberFormat="1" applyFont="1" applyFill="1" applyBorder="1" applyAlignment="1">
      <alignment/>
    </xf>
    <xf numFmtId="173" fontId="43" fillId="0" borderId="15" xfId="0" applyNumberFormat="1" applyFont="1" applyFill="1" applyBorder="1" applyAlignment="1">
      <alignment/>
    </xf>
    <xf numFmtId="173" fontId="43" fillId="0" borderId="16" xfId="0" applyNumberFormat="1" applyFont="1" applyFill="1" applyBorder="1" applyAlignment="1">
      <alignment/>
    </xf>
    <xf numFmtId="173" fontId="43" fillId="0" borderId="17" xfId="0" applyNumberFormat="1" applyFont="1" applyFill="1" applyBorder="1" applyAlignment="1">
      <alignment/>
    </xf>
    <xf numFmtId="173" fontId="43" fillId="0" borderId="11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5.75"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5.75"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49" t="s">
        <v>2</v>
      </c>
      <c r="B5" s="52" t="s">
        <v>3</v>
      </c>
      <c r="C5" s="55" t="s">
        <v>31</v>
      </c>
      <c r="D5" s="55" t="s">
        <v>36</v>
      </c>
      <c r="E5" s="55" t="s">
        <v>4</v>
      </c>
      <c r="F5" s="55" t="s">
        <v>34</v>
      </c>
      <c r="G5" s="55" t="s">
        <v>37</v>
      </c>
      <c r="H5" s="55" t="s">
        <v>36</v>
      </c>
      <c r="I5" s="55" t="s">
        <v>38</v>
      </c>
      <c r="J5" s="55" t="s">
        <v>5</v>
      </c>
      <c r="K5" s="55" t="s">
        <v>35</v>
      </c>
      <c r="L5" s="60" t="s">
        <v>33</v>
      </c>
    </row>
    <row r="6" spans="1:12" ht="15">
      <c r="A6" s="50"/>
      <c r="B6" s="53"/>
      <c r="C6" s="56"/>
      <c r="D6" s="56"/>
      <c r="E6" s="58"/>
      <c r="F6" s="58"/>
      <c r="G6" s="56"/>
      <c r="H6" s="56"/>
      <c r="I6" s="58"/>
      <c r="J6" s="58"/>
      <c r="K6" s="56"/>
      <c r="L6" s="61"/>
    </row>
    <row r="7" spans="1:14" ht="45" customHeight="1">
      <c r="A7" s="51"/>
      <c r="B7" s="54"/>
      <c r="C7" s="57"/>
      <c r="D7" s="57"/>
      <c r="E7" s="59"/>
      <c r="F7" s="59"/>
      <c r="G7" s="57"/>
      <c r="H7" s="57"/>
      <c r="I7" s="59"/>
      <c r="J7" s="59"/>
      <c r="K7" s="57"/>
      <c r="L7" s="62"/>
      <c r="M7" s="2"/>
      <c r="N7" s="2"/>
    </row>
    <row r="8" spans="1:12" ht="15">
      <c r="A8" s="23"/>
      <c r="B8" s="24" t="s">
        <v>6</v>
      </c>
      <c r="C8" s="43">
        <f>SUM(C9:C17)</f>
        <v>780441.5</v>
      </c>
      <c r="D8" s="43">
        <f>SUM(D9:D17)</f>
        <v>817033.2999999999</v>
      </c>
      <c r="E8" s="44">
        <f>D8/C8*100</f>
        <v>104.6886025409976</v>
      </c>
      <c r="F8" s="43">
        <f>D8-C8</f>
        <v>36591.79999999993</v>
      </c>
      <c r="G8" s="43">
        <f>SUM(G9:G17)</f>
        <v>780441.5</v>
      </c>
      <c r="H8" s="43">
        <f>SUM(H9:H17)</f>
        <v>817033.2999999999</v>
      </c>
      <c r="I8" s="44">
        <f>H8/G8*100</f>
        <v>104.6886025409976</v>
      </c>
      <c r="J8" s="43">
        <f>H8-G8</f>
        <v>36591.79999999993</v>
      </c>
      <c r="K8" s="43">
        <f>SUM(K9:K17)</f>
        <v>732318.8</v>
      </c>
      <c r="L8" s="45">
        <f>H8/K8*100</f>
        <v>111.5679810486908</v>
      </c>
    </row>
    <row r="9" spans="1:13" ht="15">
      <c r="A9" s="27">
        <v>1</v>
      </c>
      <c r="B9" s="33" t="s">
        <v>13</v>
      </c>
      <c r="C9" s="37">
        <f>482895+18396+677+5189+640+2800+7358+330+10500+3500+3652+192+20</f>
        <v>536149</v>
      </c>
      <c r="D9" s="37">
        <v>555576.6</v>
      </c>
      <c r="E9" s="28">
        <f aca="true" t="shared" si="0" ref="E9:E31">D9/C9*100</f>
        <v>103.62354494739334</v>
      </c>
      <c r="F9" s="37">
        <f aca="true" t="shared" si="1" ref="F9:F31">D9-C9</f>
        <v>19427.599999999977</v>
      </c>
      <c r="G9" s="37">
        <f>C9</f>
        <v>536149</v>
      </c>
      <c r="H9" s="37">
        <f>D9</f>
        <v>555576.6</v>
      </c>
      <c r="I9" s="28">
        <f>H9/G9*100</f>
        <v>103.62354494739334</v>
      </c>
      <c r="J9" s="37">
        <f aca="true" t="shared" si="2" ref="J9:J31">H9-G9</f>
        <v>19427.599999999977</v>
      </c>
      <c r="K9" s="37">
        <v>500392.8</v>
      </c>
      <c r="L9" s="29">
        <f aca="true" t="shared" si="3" ref="L9:L30">H9/K9*100</f>
        <v>111.02809632752508</v>
      </c>
      <c r="M9" t="s">
        <v>7</v>
      </c>
    </row>
    <row r="10" spans="1:12" ht="15">
      <c r="A10" s="27">
        <v>2</v>
      </c>
      <c r="B10" s="27" t="s">
        <v>14</v>
      </c>
      <c r="C10" s="42">
        <v>29971</v>
      </c>
      <c r="D10" s="37">
        <v>31556.7</v>
      </c>
      <c r="E10" s="28">
        <f t="shared" si="0"/>
        <v>105.29078108838543</v>
      </c>
      <c r="F10" s="37">
        <f t="shared" si="1"/>
        <v>1585.7000000000007</v>
      </c>
      <c r="G10" s="37">
        <f aca="true" t="shared" si="4" ref="G10:G16">C10</f>
        <v>29971</v>
      </c>
      <c r="H10" s="37">
        <f aca="true" t="shared" si="5" ref="H10:H17">D10</f>
        <v>31556.7</v>
      </c>
      <c r="I10" s="28">
        <f aca="true" t="shared" si="6" ref="I10:I31">H10/G10*100</f>
        <v>105.29078108838543</v>
      </c>
      <c r="J10" s="37">
        <f t="shared" si="2"/>
        <v>1585.7000000000007</v>
      </c>
      <c r="K10" s="37">
        <v>24939.3</v>
      </c>
      <c r="L10" s="29">
        <f t="shared" si="3"/>
        <v>126.53402461175736</v>
      </c>
    </row>
    <row r="11" spans="1:12" ht="28.5" customHeight="1">
      <c r="A11" s="27">
        <v>3</v>
      </c>
      <c r="B11" s="34" t="s">
        <v>15</v>
      </c>
      <c r="C11" s="37">
        <v>33021</v>
      </c>
      <c r="D11" s="37">
        <v>28398.7</v>
      </c>
      <c r="E11" s="28">
        <f t="shared" si="0"/>
        <v>86.00193816056449</v>
      </c>
      <c r="F11" s="37">
        <f t="shared" si="1"/>
        <v>-4622.299999999999</v>
      </c>
      <c r="G11" s="37">
        <f t="shared" si="4"/>
        <v>33021</v>
      </c>
      <c r="H11" s="37">
        <f t="shared" si="5"/>
        <v>28398.7</v>
      </c>
      <c r="I11" s="28">
        <f t="shared" si="6"/>
        <v>86.00193816056449</v>
      </c>
      <c r="J11" s="37">
        <f t="shared" si="2"/>
        <v>-4622.299999999999</v>
      </c>
      <c r="K11" s="37">
        <v>31960.9</v>
      </c>
      <c r="L11" s="29">
        <f t="shared" si="3"/>
        <v>88.85450660025218</v>
      </c>
    </row>
    <row r="12" spans="1:12" ht="15.75" customHeight="1">
      <c r="A12" s="27">
        <v>4</v>
      </c>
      <c r="B12" s="34" t="s">
        <v>16</v>
      </c>
      <c r="C12" s="37">
        <v>3159</v>
      </c>
      <c r="D12" s="37">
        <v>1639.3</v>
      </c>
      <c r="E12" s="28">
        <f t="shared" si="0"/>
        <v>51.89300411522634</v>
      </c>
      <c r="F12" s="37">
        <f t="shared" si="1"/>
        <v>-1519.7</v>
      </c>
      <c r="G12" s="37">
        <f t="shared" si="4"/>
        <v>3159</v>
      </c>
      <c r="H12" s="37">
        <f t="shared" si="5"/>
        <v>1639.3</v>
      </c>
      <c r="I12" s="28">
        <f t="shared" si="6"/>
        <v>51.89300411522634</v>
      </c>
      <c r="J12" s="37">
        <f t="shared" si="2"/>
        <v>-1519.7</v>
      </c>
      <c r="K12" s="37">
        <v>3108.9</v>
      </c>
      <c r="L12" s="29">
        <f t="shared" si="3"/>
        <v>52.72926115346264</v>
      </c>
    </row>
    <row r="13" spans="1:12" ht="28.5" customHeight="1">
      <c r="A13" s="27">
        <v>5</v>
      </c>
      <c r="B13" s="35" t="s">
        <v>17</v>
      </c>
      <c r="C13" s="38">
        <v>315</v>
      </c>
      <c r="D13" s="38">
        <v>386.5</v>
      </c>
      <c r="E13" s="28">
        <f t="shared" si="0"/>
        <v>122.69841269841271</v>
      </c>
      <c r="F13" s="37">
        <f t="shared" si="1"/>
        <v>71.5</v>
      </c>
      <c r="G13" s="37">
        <f t="shared" si="4"/>
        <v>315</v>
      </c>
      <c r="H13" s="37">
        <f t="shared" si="5"/>
        <v>386.5</v>
      </c>
      <c r="I13" s="28">
        <f t="shared" si="6"/>
        <v>122.69841269841271</v>
      </c>
      <c r="J13" s="37">
        <f t="shared" si="2"/>
        <v>71.5</v>
      </c>
      <c r="K13" s="38">
        <v>353.5</v>
      </c>
      <c r="L13" s="29">
        <f t="shared" si="3"/>
        <v>109.33521923620933</v>
      </c>
    </row>
    <row r="14" spans="1:12" ht="14.25" customHeight="1">
      <c r="A14" s="27">
        <v>6</v>
      </c>
      <c r="B14" s="34" t="s">
        <v>18</v>
      </c>
      <c r="C14" s="38">
        <f>25202+1700+194+850+1600+15+25+2000+100</f>
        <v>31686</v>
      </c>
      <c r="D14" s="38">
        <v>44411.6</v>
      </c>
      <c r="E14" s="28">
        <f t="shared" si="0"/>
        <v>140.1615855582907</v>
      </c>
      <c r="F14" s="37">
        <f t="shared" si="1"/>
        <v>12725.599999999999</v>
      </c>
      <c r="G14" s="37">
        <f t="shared" si="4"/>
        <v>31686</v>
      </c>
      <c r="H14" s="37">
        <f t="shared" si="5"/>
        <v>44411.6</v>
      </c>
      <c r="I14" s="28">
        <f t="shared" si="6"/>
        <v>140.1615855582907</v>
      </c>
      <c r="J14" s="37">
        <f t="shared" si="2"/>
        <v>12725.599999999999</v>
      </c>
      <c r="K14" s="38">
        <v>28225.6</v>
      </c>
      <c r="L14" s="29">
        <f t="shared" si="3"/>
        <v>157.34510515276912</v>
      </c>
    </row>
    <row r="15" spans="1:12" ht="15">
      <c r="A15" s="27">
        <v>7</v>
      </c>
      <c r="B15" s="34" t="s">
        <v>8</v>
      </c>
      <c r="C15" s="38">
        <f>118127+127+400+84+1525+250+800+51.2+900+41+200+200+1590+236+80+1500+310+300+400+315+70.1+285.2+133+5</f>
        <v>127929.5</v>
      </c>
      <c r="D15" s="38">
        <v>137035.9</v>
      </c>
      <c r="E15" s="28">
        <f t="shared" si="0"/>
        <v>107.11829562376151</v>
      </c>
      <c r="F15" s="37">
        <f t="shared" si="1"/>
        <v>9106.399999999994</v>
      </c>
      <c r="G15" s="37">
        <f t="shared" si="4"/>
        <v>127929.5</v>
      </c>
      <c r="H15" s="37">
        <f t="shared" si="5"/>
        <v>137035.9</v>
      </c>
      <c r="I15" s="28">
        <f t="shared" si="6"/>
        <v>107.11829562376151</v>
      </c>
      <c r="J15" s="37">
        <f t="shared" si="2"/>
        <v>9106.399999999994</v>
      </c>
      <c r="K15" s="38">
        <v>127233.4</v>
      </c>
      <c r="L15" s="29">
        <f t="shared" si="3"/>
        <v>107.70434492829712</v>
      </c>
    </row>
    <row r="16" spans="1:12" ht="15">
      <c r="A16" s="27">
        <v>8</v>
      </c>
      <c r="B16" s="34" t="s">
        <v>19</v>
      </c>
      <c r="C16" s="37">
        <f>14931+1000+2280</f>
        <v>18211</v>
      </c>
      <c r="D16" s="37">
        <v>18027.7</v>
      </c>
      <c r="E16" s="28">
        <f>D16/C16*100</f>
        <v>98.99346548789194</v>
      </c>
      <c r="F16" s="37">
        <f>D16-C16</f>
        <v>-183.29999999999927</v>
      </c>
      <c r="G16" s="37">
        <f t="shared" si="4"/>
        <v>18211</v>
      </c>
      <c r="H16" s="37">
        <f>D16</f>
        <v>18027.7</v>
      </c>
      <c r="I16" s="28">
        <f>H16/G16*100</f>
        <v>98.99346548789194</v>
      </c>
      <c r="J16" s="37">
        <f>H16-G16</f>
        <v>-183.29999999999927</v>
      </c>
      <c r="K16" s="37">
        <v>16104.4</v>
      </c>
      <c r="L16" s="29">
        <f>H16/K16*100</f>
        <v>111.94269888974442</v>
      </c>
    </row>
    <row r="17" spans="1:12" ht="30" customHeight="1" hidden="1" outlineLevel="1">
      <c r="A17" s="27">
        <v>9</v>
      </c>
      <c r="B17" s="34" t="s">
        <v>20</v>
      </c>
      <c r="C17" s="37"/>
      <c r="D17" s="37">
        <v>0.3</v>
      </c>
      <c r="E17" s="28"/>
      <c r="F17" s="37">
        <f t="shared" si="1"/>
        <v>0.3</v>
      </c>
      <c r="G17" s="37"/>
      <c r="H17" s="37">
        <f t="shared" si="5"/>
        <v>0.3</v>
      </c>
      <c r="I17" s="28"/>
      <c r="J17" s="37">
        <f t="shared" si="2"/>
        <v>0.3</v>
      </c>
      <c r="K17" s="37">
        <v>0</v>
      </c>
      <c r="L17" s="29" t="e">
        <f t="shared" si="3"/>
        <v>#DIV/0!</v>
      </c>
    </row>
    <row r="18" spans="1:12" ht="15" collapsed="1">
      <c r="A18" s="30"/>
      <c r="B18" s="24" t="s">
        <v>9</v>
      </c>
      <c r="C18" s="36">
        <f>SUM(C19:C30)</f>
        <v>109398.3</v>
      </c>
      <c r="D18" s="36">
        <f>SUM(D19:D30)</f>
        <v>118288.5</v>
      </c>
      <c r="E18" s="25">
        <f t="shared" si="0"/>
        <v>108.1264516907484</v>
      </c>
      <c r="F18" s="36">
        <f t="shared" si="1"/>
        <v>8890.199999999997</v>
      </c>
      <c r="G18" s="36">
        <f>SUM(G19:G30)</f>
        <v>109398.3</v>
      </c>
      <c r="H18" s="36">
        <f>SUM(H19:H30)</f>
        <v>118288.5</v>
      </c>
      <c r="I18" s="25">
        <f t="shared" si="6"/>
        <v>108.1264516907484</v>
      </c>
      <c r="J18" s="36">
        <f t="shared" si="2"/>
        <v>8890.199999999997</v>
      </c>
      <c r="K18" s="36">
        <f>SUM(K19:K30)</f>
        <v>107456.19999999998</v>
      </c>
      <c r="L18" s="26">
        <f>H18/K18*100</f>
        <v>110.08066542461023</v>
      </c>
    </row>
    <row r="19" spans="1:12" ht="30" customHeight="1">
      <c r="A19" s="30">
        <v>9</v>
      </c>
      <c r="B19" s="34" t="s">
        <v>21</v>
      </c>
      <c r="C19" s="37">
        <f>57860+600+1000+1900+103.5+211</f>
        <v>61674.5</v>
      </c>
      <c r="D19" s="37">
        <v>64396.2</v>
      </c>
      <c r="E19" s="28">
        <f t="shared" si="0"/>
        <v>104.41300699640857</v>
      </c>
      <c r="F19" s="37">
        <f t="shared" si="1"/>
        <v>2721.699999999997</v>
      </c>
      <c r="G19" s="37">
        <f>C19</f>
        <v>61674.5</v>
      </c>
      <c r="H19" s="37">
        <f aca="true" t="shared" si="7" ref="H19:H30">D19</f>
        <v>64396.2</v>
      </c>
      <c r="I19" s="28">
        <f t="shared" si="6"/>
        <v>104.41300699640857</v>
      </c>
      <c r="J19" s="37">
        <f t="shared" si="2"/>
        <v>2721.699999999997</v>
      </c>
      <c r="K19" s="37">
        <v>63074.8</v>
      </c>
      <c r="L19" s="29">
        <f t="shared" si="3"/>
        <v>102.09497295274817</v>
      </c>
    </row>
    <row r="20" spans="1:12" ht="16.5" customHeight="1">
      <c r="A20" s="30">
        <v>10</v>
      </c>
      <c r="B20" s="34" t="s">
        <v>22</v>
      </c>
      <c r="C20" s="39">
        <v>5100</v>
      </c>
      <c r="D20" s="40">
        <v>5568.3</v>
      </c>
      <c r="E20" s="28">
        <f t="shared" si="0"/>
        <v>109.18235294117646</v>
      </c>
      <c r="F20" s="37">
        <f t="shared" si="1"/>
        <v>468.3000000000002</v>
      </c>
      <c r="G20" s="37">
        <f>C20</f>
        <v>5100</v>
      </c>
      <c r="H20" s="37">
        <f t="shared" si="7"/>
        <v>5568.3</v>
      </c>
      <c r="I20" s="28">
        <f t="shared" si="6"/>
        <v>109.18235294117646</v>
      </c>
      <c r="J20" s="37">
        <f t="shared" si="2"/>
        <v>468.3000000000002</v>
      </c>
      <c r="K20" s="40">
        <v>5181.5</v>
      </c>
      <c r="L20" s="29">
        <f t="shared" si="3"/>
        <v>107.46501978191642</v>
      </c>
    </row>
    <row r="21" spans="1:12" ht="17.25" customHeight="1">
      <c r="A21" s="30">
        <v>11</v>
      </c>
      <c r="B21" s="35" t="s">
        <v>23</v>
      </c>
      <c r="C21" s="38">
        <f>33+100+272</f>
        <v>405</v>
      </c>
      <c r="D21" s="41">
        <v>465.6</v>
      </c>
      <c r="E21" s="28">
        <f t="shared" si="0"/>
        <v>114.96296296296298</v>
      </c>
      <c r="F21" s="37">
        <f t="shared" si="1"/>
        <v>60.60000000000002</v>
      </c>
      <c r="G21" s="37">
        <f>C21</f>
        <v>405</v>
      </c>
      <c r="H21" s="37">
        <f t="shared" si="7"/>
        <v>465.6</v>
      </c>
      <c r="I21" s="28">
        <f t="shared" si="6"/>
        <v>114.96296296296298</v>
      </c>
      <c r="J21" s="37">
        <f t="shared" si="2"/>
        <v>60.60000000000002</v>
      </c>
      <c r="K21" s="41">
        <v>1004.2</v>
      </c>
      <c r="L21" s="29">
        <f t="shared" si="3"/>
        <v>46.36526588329018</v>
      </c>
    </row>
    <row r="22" spans="1:12" ht="16.5" customHeight="1">
      <c r="A22" s="30">
        <v>12</v>
      </c>
      <c r="B22" s="34" t="s">
        <v>32</v>
      </c>
      <c r="C22" s="38">
        <v>2700</v>
      </c>
      <c r="D22" s="41">
        <v>3218.8</v>
      </c>
      <c r="E22" s="28">
        <f>D22/C22*100</f>
        <v>119.21481481481482</v>
      </c>
      <c r="F22" s="37">
        <f>D22-C22</f>
        <v>518.8000000000002</v>
      </c>
      <c r="G22" s="37">
        <f>C22</f>
        <v>2700</v>
      </c>
      <c r="H22" s="37">
        <f>D22</f>
        <v>3218.8</v>
      </c>
      <c r="I22" s="28">
        <f>H22/G22*100</f>
        <v>119.21481481481482</v>
      </c>
      <c r="J22" s="37">
        <f>H22-G22</f>
        <v>518.8000000000002</v>
      </c>
      <c r="K22" s="41">
        <v>0</v>
      </c>
      <c r="L22" s="29"/>
    </row>
    <row r="23" spans="1:12" ht="28.5" customHeight="1">
      <c r="A23" s="30">
        <v>13</v>
      </c>
      <c r="B23" s="34" t="s">
        <v>10</v>
      </c>
      <c r="C23" s="38">
        <v>5238</v>
      </c>
      <c r="D23" s="41">
        <v>5539.2</v>
      </c>
      <c r="E23" s="28">
        <f t="shared" si="0"/>
        <v>105.75028636884308</v>
      </c>
      <c r="F23" s="37">
        <f t="shared" si="1"/>
        <v>301.1999999999998</v>
      </c>
      <c r="G23" s="37">
        <f>C23</f>
        <v>5238</v>
      </c>
      <c r="H23" s="37">
        <f t="shared" si="7"/>
        <v>5539.2</v>
      </c>
      <c r="I23" s="28">
        <f t="shared" si="6"/>
        <v>105.75028636884308</v>
      </c>
      <c r="J23" s="37">
        <f t="shared" si="2"/>
        <v>301.1999999999998</v>
      </c>
      <c r="K23" s="41">
        <v>5098.4</v>
      </c>
      <c r="L23" s="29">
        <f t="shared" si="3"/>
        <v>108.64584967833046</v>
      </c>
    </row>
    <row r="24" spans="1:12" ht="14.25" customHeight="1">
      <c r="A24" s="30">
        <v>14</v>
      </c>
      <c r="B24" s="34" t="s">
        <v>24</v>
      </c>
      <c r="C24" s="38">
        <v>130</v>
      </c>
      <c r="D24" s="41">
        <v>77.1</v>
      </c>
      <c r="E24" s="28">
        <f t="shared" si="0"/>
        <v>59.30769230769231</v>
      </c>
      <c r="F24" s="37">
        <f t="shared" si="1"/>
        <v>-52.900000000000006</v>
      </c>
      <c r="G24" s="37">
        <f aca="true" t="shared" si="8" ref="G24:G30">C24</f>
        <v>130</v>
      </c>
      <c r="H24" s="37">
        <f t="shared" si="7"/>
        <v>77.1</v>
      </c>
      <c r="I24" s="28">
        <f t="shared" si="6"/>
        <v>59.30769230769231</v>
      </c>
      <c r="J24" s="37">
        <f t="shared" si="2"/>
        <v>-52.900000000000006</v>
      </c>
      <c r="K24" s="41">
        <v>219.1</v>
      </c>
      <c r="L24" s="29">
        <f t="shared" si="3"/>
        <v>35.189411227749886</v>
      </c>
    </row>
    <row r="25" spans="1:12" ht="16.5" customHeight="1">
      <c r="A25" s="30">
        <v>15</v>
      </c>
      <c r="B25" s="34" t="s">
        <v>29</v>
      </c>
      <c r="C25" s="38">
        <f>240+2+10</f>
        <v>252</v>
      </c>
      <c r="D25" s="37">
        <v>1649.7</v>
      </c>
      <c r="E25" s="28">
        <f t="shared" si="0"/>
        <v>654.6428571428572</v>
      </c>
      <c r="F25" s="37">
        <f>D25-C25</f>
        <v>1397.7</v>
      </c>
      <c r="G25" s="37">
        <f t="shared" si="8"/>
        <v>252</v>
      </c>
      <c r="H25" s="37">
        <f>D25</f>
        <v>1649.7</v>
      </c>
      <c r="I25" s="28">
        <f t="shared" si="6"/>
        <v>654.6428571428572</v>
      </c>
      <c r="J25" s="37">
        <f>H25-G25</f>
        <v>1397.7</v>
      </c>
      <c r="K25" s="37">
        <v>1595.4</v>
      </c>
      <c r="L25" s="29">
        <f>H25/K25*100</f>
        <v>103.40353516359532</v>
      </c>
    </row>
    <row r="26" spans="1:12" ht="15" customHeight="1">
      <c r="A26" s="30">
        <v>16</v>
      </c>
      <c r="B26" s="34" t="s">
        <v>25</v>
      </c>
      <c r="C26" s="38">
        <f>4000+1000+37+1000+150</f>
        <v>6187</v>
      </c>
      <c r="D26" s="37">
        <v>6481.7</v>
      </c>
      <c r="E26" s="28">
        <f t="shared" si="0"/>
        <v>104.76321318894455</v>
      </c>
      <c r="F26" s="37">
        <f t="shared" si="1"/>
        <v>294.6999999999998</v>
      </c>
      <c r="G26" s="37">
        <f t="shared" si="8"/>
        <v>6187</v>
      </c>
      <c r="H26" s="37">
        <f t="shared" si="7"/>
        <v>6481.7</v>
      </c>
      <c r="I26" s="28">
        <f t="shared" si="6"/>
        <v>104.76321318894455</v>
      </c>
      <c r="J26" s="37">
        <f t="shared" si="2"/>
        <v>294.6999999999998</v>
      </c>
      <c r="K26" s="37">
        <v>1356.9</v>
      </c>
      <c r="L26" s="29">
        <f>H26/K26*100</f>
        <v>477.6844277397007</v>
      </c>
    </row>
    <row r="27" spans="1:12" ht="16.5" customHeight="1">
      <c r="A27" s="30">
        <v>17</v>
      </c>
      <c r="B27" s="34" t="s">
        <v>11</v>
      </c>
      <c r="C27" s="37">
        <f>5800+1700+1100+300+559+700+500+718+28</f>
        <v>11405</v>
      </c>
      <c r="D27" s="37">
        <v>12356.9</v>
      </c>
      <c r="E27" s="28">
        <f t="shared" si="0"/>
        <v>108.34633932485751</v>
      </c>
      <c r="F27" s="37">
        <f t="shared" si="1"/>
        <v>951.8999999999996</v>
      </c>
      <c r="G27" s="37">
        <f t="shared" si="8"/>
        <v>11405</v>
      </c>
      <c r="H27" s="37">
        <f t="shared" si="7"/>
        <v>12356.9</v>
      </c>
      <c r="I27" s="28">
        <f t="shared" si="6"/>
        <v>108.34633932485751</v>
      </c>
      <c r="J27" s="37">
        <f t="shared" si="2"/>
        <v>951.8999999999996</v>
      </c>
      <c r="K27" s="37">
        <v>17300.4</v>
      </c>
      <c r="L27" s="29">
        <f t="shared" si="3"/>
        <v>71.42551617303646</v>
      </c>
    </row>
    <row r="28" spans="1:12" ht="15" customHeight="1">
      <c r="A28" s="30">
        <v>18</v>
      </c>
      <c r="B28" s="34" t="s">
        <v>26</v>
      </c>
      <c r="C28" s="37">
        <f>8788+9+500+4+10.5+2694+20</f>
        <v>12025.5</v>
      </c>
      <c r="D28" s="41">
        <v>13102.6</v>
      </c>
      <c r="E28" s="28">
        <f t="shared" si="0"/>
        <v>108.9568001330506</v>
      </c>
      <c r="F28" s="37">
        <f t="shared" si="1"/>
        <v>1077.1000000000004</v>
      </c>
      <c r="G28" s="37">
        <f t="shared" si="8"/>
        <v>12025.5</v>
      </c>
      <c r="H28" s="37">
        <f t="shared" si="7"/>
        <v>13102.6</v>
      </c>
      <c r="I28" s="28">
        <f t="shared" si="6"/>
        <v>108.9568001330506</v>
      </c>
      <c r="J28" s="37">
        <f t="shared" si="2"/>
        <v>1077.1000000000004</v>
      </c>
      <c r="K28" s="41">
        <v>8054.1</v>
      </c>
      <c r="L28" s="29">
        <f t="shared" si="3"/>
        <v>162.68236053686942</v>
      </c>
    </row>
    <row r="29" spans="1:12" ht="15">
      <c r="A29" s="30">
        <v>19</v>
      </c>
      <c r="B29" s="34" t="s">
        <v>27</v>
      </c>
      <c r="C29" s="38"/>
      <c r="D29" s="37">
        <v>132.2</v>
      </c>
      <c r="E29" s="28"/>
      <c r="F29" s="37">
        <f>D29-C29</f>
        <v>132.2</v>
      </c>
      <c r="G29" s="37"/>
      <c r="H29" s="37">
        <f>D29</f>
        <v>132.2</v>
      </c>
      <c r="I29" s="28"/>
      <c r="J29" s="37">
        <f>H29-G29</f>
        <v>132.2</v>
      </c>
      <c r="K29" s="37">
        <v>-48.6</v>
      </c>
      <c r="L29" s="29">
        <f>H29/K29*100</f>
        <v>-272.01646090534973</v>
      </c>
    </row>
    <row r="30" spans="1:12" ht="15">
      <c r="A30" s="30">
        <v>20</v>
      </c>
      <c r="B30" s="34" t="s">
        <v>28</v>
      </c>
      <c r="C30" s="38">
        <f>4013+21.3+128+119</f>
        <v>4281.3</v>
      </c>
      <c r="D30" s="37">
        <v>5300.2</v>
      </c>
      <c r="E30" s="28">
        <f t="shared" si="0"/>
        <v>123.79884614486254</v>
      </c>
      <c r="F30" s="37">
        <f t="shared" si="1"/>
        <v>1018.8999999999996</v>
      </c>
      <c r="G30" s="37">
        <f t="shared" si="8"/>
        <v>4281.3</v>
      </c>
      <c r="H30" s="37">
        <f t="shared" si="7"/>
        <v>5300.2</v>
      </c>
      <c r="I30" s="28">
        <f t="shared" si="6"/>
        <v>123.79884614486254</v>
      </c>
      <c r="J30" s="37">
        <f t="shared" si="2"/>
        <v>1018.8999999999996</v>
      </c>
      <c r="K30" s="37">
        <v>4620</v>
      </c>
      <c r="L30" s="29">
        <f t="shared" si="3"/>
        <v>114.72294372294371</v>
      </c>
    </row>
    <row r="31" spans="1:12" s="3" customFormat="1" ht="15">
      <c r="A31" s="31"/>
      <c r="B31" s="32" t="s">
        <v>12</v>
      </c>
      <c r="C31" s="46">
        <f>C8+C18</f>
        <v>889839.8</v>
      </c>
      <c r="D31" s="46">
        <f>D8+D18</f>
        <v>935321.7999999999</v>
      </c>
      <c r="E31" s="47">
        <f t="shared" si="0"/>
        <v>105.11125710493057</v>
      </c>
      <c r="F31" s="46">
        <f t="shared" si="1"/>
        <v>45481.99999999988</v>
      </c>
      <c r="G31" s="46">
        <f>G8+G18</f>
        <v>889839.8</v>
      </c>
      <c r="H31" s="46">
        <f>H8+H18</f>
        <v>935321.7999999999</v>
      </c>
      <c r="I31" s="47">
        <f t="shared" si="6"/>
        <v>105.11125710493057</v>
      </c>
      <c r="J31" s="46">
        <f t="shared" si="2"/>
        <v>45481.99999999988</v>
      </c>
      <c r="K31" s="46">
        <f>K8+K18</f>
        <v>839775</v>
      </c>
      <c r="L31" s="47">
        <f>H31/K31*100</f>
        <v>111.37766663689679</v>
      </c>
    </row>
    <row r="32" spans="1:11" s="5" customFormat="1" ht="15">
      <c r="A32" s="4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2019-01-30T14:32:39Z</cp:lastPrinted>
  <dcterms:created xsi:type="dcterms:W3CDTF">2015-07-06T08:46:02Z</dcterms:created>
  <dcterms:modified xsi:type="dcterms:W3CDTF">2019-01-30T14:32:43Z</dcterms:modified>
  <cp:category/>
  <cp:version/>
  <cp:contentType/>
  <cp:contentStatus/>
</cp:coreProperties>
</file>