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<sst xmlns="http://schemas.openxmlformats.org/spreadsheetml/2006/main" count="41" uniqueCount="40">
  <si>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</si>
  <si>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</si>
  <si>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</si>
  <si>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</si>
  <si>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</si>
  <si>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</si>
  <si>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</si>
  <si>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</si>
  <si>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</si>
  <si>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</si>
  <si>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</si>
  <si>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</si>
  <si>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</si>
  <si>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</si>
  <si>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</si>
  <si>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</si>
  <si>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</si>
  <si>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</si>
  <si>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</si>
  <si>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</si>
  <si>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</si>
  <si>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</si>
  <si>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</si>
  <si>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</si>
  <si>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</si>
  <si>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</si>
  <si>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</si>
  <si>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</si>
  <si>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</si>
  <si>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</si>
  <si>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</si>
  <si>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2018 года</t>
  </si>
  <si>
    <t>Прочие поступления от использования имущества</t>
  </si>
  <si>
    <t>% исполне   ния               к 2017 году</t>
  </si>
  <si>
    <t>отклонение</t>
  </si>
  <si>
    <t xml:space="preserve"> по состоянию на 01.09.2018 г.</t>
  </si>
  <si>
    <t>факт  январь-август 2017 года (на 01.09.17 г.)</t>
  </si>
  <si>
    <t>факт январь-август 2018 года</t>
  </si>
  <si>
    <t xml:space="preserve">план январь-август 2018 года </t>
  </si>
  <si>
    <t>% исполне ния за январь-август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</si>
</sst>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/>
    </xf>
    <xf numFmtId="165" fontId="43" fillId="0" borderId="12" xfId="0" applyNumberFormat="1" applyFont="1" applyFill="1" applyBorder="1" applyAlignment="1">
      <alignment/>
    </xf>
    <xf numFmtId="165" fontId="43" fillId="0" borderId="15" xfId="0" applyNumberFormat="1" applyFont="1" applyFill="1" applyBorder="1" applyAlignment="1">
      <alignment/>
    </xf>
    <xf numFmtId="165" fontId="43" fillId="0" borderId="16" xfId="0" applyNumberFormat="1" applyFont="1" applyFill="1" applyBorder="1" applyAlignment="1">
      <alignment/>
    </xf>
    <xf numFmtId="165" fontId="43" fillId="0" borderId="17" xfId="0" applyNumberFormat="1" applyFont="1" applyFill="1" applyBorder="1" applyAlignment="1">
      <alignment/>
    </xf>
    <xf numFmtId="165" fontId="43" fillId="0" borderId="11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5" fontId="8" fillId="33" borderId="12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.75">
      <c r="B3" s="57" t="s">
        <v>35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58" t="s">
        <v>2</v>
      </c>
      <c r="B5" s="61" t="s">
        <v>3</v>
      </c>
      <c r="C5" s="48" t="s">
        <v>31</v>
      </c>
      <c r="D5" s="48" t="s">
        <v>37</v>
      </c>
      <c r="E5" s="48" t="s">
        <v>4</v>
      </c>
      <c r="F5" s="48" t="s">
        <v>34</v>
      </c>
      <c r="G5" s="48" t="s">
        <v>38</v>
      </c>
      <c r="H5" s="48" t="s">
        <v>37</v>
      </c>
      <c r="I5" s="48" t="s">
        <v>39</v>
      </c>
      <c r="J5" s="48" t="s">
        <v>5</v>
      </c>
      <c r="K5" s="48" t="s">
        <v>36</v>
      </c>
      <c r="L5" s="53" t="s">
        <v>33</v>
      </c>
    </row>
    <row r="6" spans="1:12" ht="15">
      <c r="A6" s="59"/>
      <c r="B6" s="62"/>
      <c r="C6" s="49"/>
      <c r="D6" s="49"/>
      <c r="E6" s="51"/>
      <c r="F6" s="51"/>
      <c r="G6" s="49"/>
      <c r="H6" s="49"/>
      <c r="I6" s="51"/>
      <c r="J6" s="51"/>
      <c r="K6" s="49"/>
      <c r="L6" s="54"/>
    </row>
    <row r="7" spans="1:14" ht="45" customHeight="1">
      <c r="A7" s="60"/>
      <c r="B7" s="63"/>
      <c r="C7" s="50"/>
      <c r="D7" s="50"/>
      <c r="E7" s="52"/>
      <c r="F7" s="52"/>
      <c r="G7" s="50"/>
      <c r="H7" s="50"/>
      <c r="I7" s="52"/>
      <c r="J7" s="52"/>
      <c r="K7" s="50"/>
      <c r="L7" s="55"/>
      <c r="M7" s="2"/>
      <c r="N7" s="2"/>
    </row>
    <row r="8" spans="1:12" ht="15">
      <c r="A8" s="23"/>
      <c r="B8" s="24" t="s">
        <v>6</v>
      </c>
      <c r="C8" s="43">
        <f>SUM(C9:C17)</f>
        <v>751541</v>
      </c>
      <c r="D8" s="43">
        <f>SUM(D9:D17)</f>
        <v>502360.39999999997</v>
      </c>
      <c r="E8" s="44">
        <f>D8/C8*100</f>
        <v>66.84404443669739</v>
      </c>
      <c r="F8" s="43">
        <f>D8-C8</f>
        <v>-249180.60000000003</v>
      </c>
      <c r="G8" s="43">
        <f>SUM(G9:G17)</f>
        <v>475401</v>
      </c>
      <c r="H8" s="43">
        <f>SUM(H9:H17)</f>
        <v>502360.39999999997</v>
      </c>
      <c r="I8" s="44">
        <f>H8/G8*100</f>
        <v>105.67087574489746</v>
      </c>
      <c r="J8" s="43">
        <f>H8-G8</f>
        <v>26959.399999999965</v>
      </c>
      <c r="K8" s="43">
        <f>SUM(K9:K17)</f>
        <v>451011.2999999999</v>
      </c>
      <c r="L8" s="45">
        <f>H8/K8*100</f>
        <v>111.38532449186972</v>
      </c>
    </row>
    <row r="9" spans="1:13" ht="15">
      <c r="A9" s="27">
        <v>1</v>
      </c>
      <c r="B9" s="33" t="s">
        <v>13</v>
      </c>
      <c r="C9" s="37">
        <f>482895+18396+677+5189+640+2800+7358+330</f>
        <v>518285</v>
      </c>
      <c r="D9" s="37">
        <v>351778.6</v>
      </c>
      <c r="E9" s="28">
        <f aca="true" t="shared" si="0" ref="E9:E31">D9/C9*100</f>
        <v>67.87358306723135</v>
      </c>
      <c r="F9" s="37">
        <f aca="true" t="shared" si="1" ref="F9:F31">D9-C9</f>
        <v>-166506.40000000002</v>
      </c>
      <c r="G9" s="37">
        <v>337733</v>
      </c>
      <c r="H9" s="37">
        <f>D9</f>
        <v>351778.6</v>
      </c>
      <c r="I9" s="28">
        <f>H9/G9*100</f>
        <v>104.1587881551403</v>
      </c>
      <c r="J9" s="37">
        <f aca="true" t="shared" si="2" ref="J9:J31">H9-G9</f>
        <v>14045.599999999977</v>
      </c>
      <c r="K9" s="37">
        <v>314985.1</v>
      </c>
      <c r="L9" s="29">
        <f aca="true" t="shared" si="3" ref="L9:L30">H9/K9*100</f>
        <v>111.68102872167604</v>
      </c>
      <c r="M9" t="s">
        <v>7</v>
      </c>
    </row>
    <row r="10" spans="1:12" ht="15">
      <c r="A10" s="27">
        <v>2</v>
      </c>
      <c r="B10" s="27" t="s">
        <v>14</v>
      </c>
      <c r="C10" s="42">
        <v>29971</v>
      </c>
      <c r="D10" s="37">
        <v>20047.8</v>
      </c>
      <c r="E10" s="28">
        <f t="shared" si="0"/>
        <v>66.8906609722732</v>
      </c>
      <c r="F10" s="37">
        <f t="shared" si="1"/>
        <v>-9923.2</v>
      </c>
      <c r="G10" s="37">
        <v>19872</v>
      </c>
      <c r="H10" s="37">
        <f aca="true" t="shared" si="4" ref="H10:H17">D10</f>
        <v>20047.8</v>
      </c>
      <c r="I10" s="28">
        <f aca="true" t="shared" si="5" ref="I10:I31">H10/G10*100</f>
        <v>100.88466183574877</v>
      </c>
      <c r="J10" s="37">
        <f t="shared" si="2"/>
        <v>175.79999999999927</v>
      </c>
      <c r="K10" s="37">
        <v>16218.1</v>
      </c>
      <c r="L10" s="29">
        <f t="shared" si="3"/>
        <v>123.61374020384632</v>
      </c>
    </row>
    <row r="11" spans="1:12" ht="28.5" customHeight="1">
      <c r="A11" s="27">
        <v>3</v>
      </c>
      <c r="B11" s="34" t="s">
        <v>15</v>
      </c>
      <c r="C11" s="37">
        <v>33021</v>
      </c>
      <c r="D11" s="37">
        <v>21171.8</v>
      </c>
      <c r="E11" s="28">
        <f t="shared" si="0"/>
        <v>64.11616849883407</v>
      </c>
      <c r="F11" s="37">
        <f t="shared" si="1"/>
        <v>-11849.2</v>
      </c>
      <c r="G11" s="37">
        <v>23046</v>
      </c>
      <c r="H11" s="37">
        <f t="shared" si="4"/>
        <v>21171.8</v>
      </c>
      <c r="I11" s="28">
        <f t="shared" si="5"/>
        <v>91.86756920940728</v>
      </c>
      <c r="J11" s="37">
        <f t="shared" si="2"/>
        <v>-1874.2000000000007</v>
      </c>
      <c r="K11" s="37">
        <v>22352.7</v>
      </c>
      <c r="L11" s="29">
        <f t="shared" si="3"/>
        <v>94.71696931466892</v>
      </c>
    </row>
    <row r="12" spans="1:12" ht="15.75" customHeight="1">
      <c r="A12" s="27">
        <v>4</v>
      </c>
      <c r="B12" s="34" t="s">
        <v>16</v>
      </c>
      <c r="C12" s="37">
        <v>3159</v>
      </c>
      <c r="D12" s="37">
        <v>1652.3</v>
      </c>
      <c r="E12" s="28">
        <f t="shared" si="0"/>
        <v>52.30452674897119</v>
      </c>
      <c r="F12" s="37">
        <f t="shared" si="1"/>
        <v>-1506.7</v>
      </c>
      <c r="G12" s="37">
        <v>3080</v>
      </c>
      <c r="H12" s="37">
        <f t="shared" si="4"/>
        <v>1652.3</v>
      </c>
      <c r="I12" s="28">
        <f t="shared" si="5"/>
        <v>53.646103896103895</v>
      </c>
      <c r="J12" s="37">
        <f t="shared" si="2"/>
        <v>-1427.7</v>
      </c>
      <c r="K12" s="37">
        <v>3007.1</v>
      </c>
      <c r="L12" s="29">
        <f t="shared" si="3"/>
        <v>54.946626317714745</v>
      </c>
    </row>
    <row r="13" spans="1:12" ht="28.5" customHeight="1">
      <c r="A13" s="27">
        <v>5</v>
      </c>
      <c r="B13" s="35" t="s">
        <v>17</v>
      </c>
      <c r="C13" s="38">
        <v>315</v>
      </c>
      <c r="D13" s="38">
        <v>255.2</v>
      </c>
      <c r="E13" s="28">
        <f t="shared" si="0"/>
        <v>81.01587301587301</v>
      </c>
      <c r="F13" s="37">
        <f t="shared" si="1"/>
        <v>-59.80000000000001</v>
      </c>
      <c r="G13" s="37">
        <v>183</v>
      </c>
      <c r="H13" s="37">
        <f t="shared" si="4"/>
        <v>255.2</v>
      </c>
      <c r="I13" s="28">
        <f t="shared" si="5"/>
        <v>139.4535519125683</v>
      </c>
      <c r="J13" s="37">
        <f t="shared" si="2"/>
        <v>72.19999999999999</v>
      </c>
      <c r="K13" s="38">
        <v>192.6</v>
      </c>
      <c r="L13" s="29">
        <f t="shared" si="3"/>
        <v>132.50259605399793</v>
      </c>
    </row>
    <row r="14" spans="1:12" ht="14.25" customHeight="1">
      <c r="A14" s="27">
        <v>6</v>
      </c>
      <c r="B14" s="34" t="s">
        <v>18</v>
      </c>
      <c r="C14" s="38">
        <f>25202+1700+194+850+1600</f>
        <v>29546</v>
      </c>
      <c r="D14" s="38">
        <v>11028.7</v>
      </c>
      <c r="E14" s="28">
        <f t="shared" si="0"/>
        <v>37.32721857442632</v>
      </c>
      <c r="F14" s="37">
        <f t="shared" si="1"/>
        <v>-18517.3</v>
      </c>
      <c r="G14" s="37">
        <v>6951</v>
      </c>
      <c r="H14" s="37">
        <f t="shared" si="4"/>
        <v>11028.7</v>
      </c>
      <c r="I14" s="28">
        <f t="shared" si="5"/>
        <v>158.66350165443822</v>
      </c>
      <c r="J14" s="37">
        <f t="shared" si="2"/>
        <v>4077.7000000000007</v>
      </c>
      <c r="K14" s="38">
        <v>3112.1</v>
      </c>
      <c r="L14" s="29">
        <f t="shared" si="3"/>
        <v>354.38128594839503</v>
      </c>
    </row>
    <row r="15" spans="1:12" ht="15">
      <c r="A15" s="27">
        <v>7</v>
      </c>
      <c r="B15" s="34" t="s">
        <v>8</v>
      </c>
      <c r="C15" s="38">
        <f>118127+127+400+84+1525+250+800</f>
        <v>121313</v>
      </c>
      <c r="D15" s="38">
        <v>83326</v>
      </c>
      <c r="E15" s="28">
        <f t="shared" si="0"/>
        <v>68.68678542283185</v>
      </c>
      <c r="F15" s="37">
        <f t="shared" si="1"/>
        <v>-37987</v>
      </c>
      <c r="G15" s="37">
        <v>73789</v>
      </c>
      <c r="H15" s="37">
        <f t="shared" si="4"/>
        <v>83326</v>
      </c>
      <c r="I15" s="28">
        <f t="shared" si="5"/>
        <v>112.9246906720514</v>
      </c>
      <c r="J15" s="37">
        <f t="shared" si="2"/>
        <v>9537</v>
      </c>
      <c r="K15" s="38">
        <v>80881.9</v>
      </c>
      <c r="L15" s="29">
        <f t="shared" si="3"/>
        <v>103.02181328579077</v>
      </c>
    </row>
    <row r="16" spans="1:12" ht="15">
      <c r="A16" s="27">
        <v>8</v>
      </c>
      <c r="B16" s="34" t="s">
        <v>19</v>
      </c>
      <c r="C16" s="37">
        <f>14931+1000</f>
        <v>15931</v>
      </c>
      <c r="D16" s="37">
        <v>13099.7</v>
      </c>
      <c r="E16" s="28">
        <f>D16/C16*100</f>
        <v>82.22773209465822</v>
      </c>
      <c r="F16" s="37">
        <f>D16-C16</f>
        <v>-2831.2999999999993</v>
      </c>
      <c r="G16" s="37">
        <v>10747</v>
      </c>
      <c r="H16" s="37">
        <f>D16</f>
        <v>13099.7</v>
      </c>
      <c r="I16" s="28">
        <f>H16/G16*100</f>
        <v>121.89169070438261</v>
      </c>
      <c r="J16" s="37">
        <f>H16-G16</f>
        <v>2352.7000000000007</v>
      </c>
      <c r="K16" s="37">
        <v>10261.7</v>
      </c>
      <c r="L16" s="29">
        <f>H16/K16*100</f>
        <v>127.65623629613027</v>
      </c>
    </row>
    <row r="17" spans="1:12" ht="30" customHeight="1" hidden="1" outlineLevel="1">
      <c r="A17" s="27">
        <v>9</v>
      </c>
      <c r="B17" s="34" t="s">
        <v>20</v>
      </c>
      <c r="C17" s="37"/>
      <c r="D17" s="37">
        <v>0.3</v>
      </c>
      <c r="E17" s="28"/>
      <c r="F17" s="37">
        <f t="shared" si="1"/>
        <v>0.3</v>
      </c>
      <c r="G17" s="37"/>
      <c r="H17" s="37">
        <f t="shared" si="4"/>
        <v>0.3</v>
      </c>
      <c r="I17" s="28"/>
      <c r="J17" s="37">
        <f t="shared" si="2"/>
        <v>0.3</v>
      </c>
      <c r="K17" s="37">
        <v>0</v>
      </c>
      <c r="L17" s="29" t="e">
        <f t="shared" si="3"/>
        <v>#DIV/0!</v>
      </c>
    </row>
    <row r="18" spans="1:12" ht="15" collapsed="1">
      <c r="A18" s="30"/>
      <c r="B18" s="24" t="s">
        <v>9</v>
      </c>
      <c r="C18" s="36">
        <f>SUM(C19:C30)</f>
        <v>103097.3</v>
      </c>
      <c r="D18" s="36">
        <f>SUM(D19:D30)</f>
        <v>69750.49999999999</v>
      </c>
      <c r="E18" s="25">
        <f t="shared" si="0"/>
        <v>67.65502103352851</v>
      </c>
      <c r="F18" s="36">
        <f t="shared" si="1"/>
        <v>-33346.80000000002</v>
      </c>
      <c r="G18" s="36">
        <f>SUM(G19:G30)</f>
        <v>66694.3</v>
      </c>
      <c r="H18" s="36">
        <f>SUM(H19:H30)</f>
        <v>69750.49999999999</v>
      </c>
      <c r="I18" s="25">
        <f t="shared" si="5"/>
        <v>104.58240059495336</v>
      </c>
      <c r="J18" s="36">
        <f t="shared" si="2"/>
        <v>3056.1999999999825</v>
      </c>
      <c r="K18" s="36">
        <f>SUM(K19:K30)</f>
        <v>63394.6</v>
      </c>
      <c r="L18" s="26">
        <f>H18/K18*100</f>
        <v>110.02593280815714</v>
      </c>
    </row>
    <row r="19" spans="1:12" ht="30" customHeight="1">
      <c r="A19" s="30">
        <v>9</v>
      </c>
      <c r="B19" s="34" t="s">
        <v>21</v>
      </c>
      <c r="C19" s="37">
        <f>57860+600+1000+1900</f>
        <v>61360</v>
      </c>
      <c r="D19" s="37">
        <v>35696</v>
      </c>
      <c r="E19" s="28">
        <f t="shared" si="0"/>
        <v>58.174706649282925</v>
      </c>
      <c r="F19" s="37">
        <f t="shared" si="1"/>
        <v>-25664</v>
      </c>
      <c r="G19" s="37">
        <v>34923</v>
      </c>
      <c r="H19" s="37">
        <f aca="true" t="shared" si="6" ref="H19:H30">D19</f>
        <v>35696</v>
      </c>
      <c r="I19" s="28">
        <f t="shared" si="5"/>
        <v>102.21344099876872</v>
      </c>
      <c r="J19" s="37">
        <f t="shared" si="2"/>
        <v>773</v>
      </c>
      <c r="K19" s="37">
        <v>33634.2</v>
      </c>
      <c r="L19" s="29">
        <f t="shared" si="3"/>
        <v>106.13006998828574</v>
      </c>
    </row>
    <row r="20" spans="1:12" ht="16.5" customHeight="1">
      <c r="A20" s="30">
        <v>10</v>
      </c>
      <c r="B20" s="34" t="s">
        <v>22</v>
      </c>
      <c r="C20" s="39">
        <v>5100</v>
      </c>
      <c r="D20" s="40">
        <v>3544.6</v>
      </c>
      <c r="E20" s="28">
        <f t="shared" si="0"/>
        <v>69.50196078431372</v>
      </c>
      <c r="F20" s="37">
        <f t="shared" si="1"/>
        <v>-1555.4</v>
      </c>
      <c r="G20" s="37">
        <v>3399</v>
      </c>
      <c r="H20" s="37">
        <f t="shared" si="6"/>
        <v>3544.6</v>
      </c>
      <c r="I20" s="28">
        <f t="shared" si="5"/>
        <v>104.28361282730214</v>
      </c>
      <c r="J20" s="37">
        <f t="shared" si="2"/>
        <v>145.5999999999999</v>
      </c>
      <c r="K20" s="40">
        <v>3380</v>
      </c>
      <c r="L20" s="29">
        <f t="shared" si="3"/>
        <v>104.86982248520708</v>
      </c>
    </row>
    <row r="21" spans="1:12" ht="17.25" customHeight="1">
      <c r="A21" s="30">
        <v>11</v>
      </c>
      <c r="B21" s="35" t="s">
        <v>23</v>
      </c>
      <c r="C21" s="38">
        <f>33+100+272</f>
        <v>405</v>
      </c>
      <c r="D21" s="41">
        <v>315.6</v>
      </c>
      <c r="E21" s="28">
        <f t="shared" si="0"/>
        <v>77.92592592592594</v>
      </c>
      <c r="F21" s="37">
        <f t="shared" si="1"/>
        <v>-89.39999999999998</v>
      </c>
      <c r="G21" s="37">
        <v>405</v>
      </c>
      <c r="H21" s="37">
        <f t="shared" si="6"/>
        <v>315.6</v>
      </c>
      <c r="I21" s="28">
        <f t="shared" si="5"/>
        <v>77.92592592592594</v>
      </c>
      <c r="J21" s="37">
        <f t="shared" si="2"/>
        <v>-89.39999999999998</v>
      </c>
      <c r="K21" s="41">
        <v>1004.2</v>
      </c>
      <c r="L21" s="29">
        <f t="shared" si="3"/>
        <v>31.428002389962163</v>
      </c>
    </row>
    <row r="22" spans="1:12" ht="16.5" customHeight="1">
      <c r="A22" s="30">
        <v>12</v>
      </c>
      <c r="B22" s="34" t="s">
        <v>32</v>
      </c>
      <c r="C22" s="38">
        <v>2700</v>
      </c>
      <c r="D22" s="41">
        <v>2180.8</v>
      </c>
      <c r="E22" s="28">
        <f>D22/C22*100</f>
        <v>80.77037037037039</v>
      </c>
      <c r="F22" s="37">
        <f>D22-C22</f>
        <v>-519.1999999999998</v>
      </c>
      <c r="G22" s="37">
        <v>1800</v>
      </c>
      <c r="H22" s="37">
        <f>D22</f>
        <v>2180.8</v>
      </c>
      <c r="I22" s="28">
        <f>H22/G22*100</f>
        <v>121.15555555555557</v>
      </c>
      <c r="J22" s="37">
        <f>H22-G22</f>
        <v>380.8000000000002</v>
      </c>
      <c r="K22" s="41">
        <v>0</v>
      </c>
      <c r="L22" s="29"/>
    </row>
    <row r="23" spans="1:12" ht="28.5" customHeight="1">
      <c r="A23" s="30">
        <v>13</v>
      </c>
      <c r="B23" s="34" t="s">
        <v>10</v>
      </c>
      <c r="C23" s="38">
        <v>5238</v>
      </c>
      <c r="D23" s="41">
        <v>4242.1</v>
      </c>
      <c r="E23" s="28">
        <f t="shared" si="0"/>
        <v>80.98701794578083</v>
      </c>
      <c r="F23" s="37">
        <f t="shared" si="1"/>
        <v>-995.8999999999996</v>
      </c>
      <c r="G23" s="37">
        <v>4460</v>
      </c>
      <c r="H23" s="37">
        <f t="shared" si="6"/>
        <v>4242.1</v>
      </c>
      <c r="I23" s="28">
        <f t="shared" si="5"/>
        <v>95.11434977578476</v>
      </c>
      <c r="J23" s="37">
        <f t="shared" si="2"/>
        <v>-217.89999999999964</v>
      </c>
      <c r="K23" s="41">
        <v>4278.6</v>
      </c>
      <c r="L23" s="29">
        <f t="shared" si="3"/>
        <v>99.14691721591174</v>
      </c>
    </row>
    <row r="24" spans="1:12" ht="14.25" customHeight="1">
      <c r="A24" s="30">
        <v>14</v>
      </c>
      <c r="B24" s="34" t="s">
        <v>24</v>
      </c>
      <c r="C24" s="38">
        <v>130</v>
      </c>
      <c r="D24" s="41">
        <v>49.6</v>
      </c>
      <c r="E24" s="28">
        <f t="shared" si="0"/>
        <v>38.15384615384615</v>
      </c>
      <c r="F24" s="37">
        <f t="shared" si="1"/>
        <v>-80.4</v>
      </c>
      <c r="G24" s="37">
        <v>105</v>
      </c>
      <c r="H24" s="37">
        <f t="shared" si="6"/>
        <v>49.6</v>
      </c>
      <c r="I24" s="28">
        <f t="shared" si="5"/>
        <v>47.23809523809524</v>
      </c>
      <c r="J24" s="37">
        <f t="shared" si="2"/>
        <v>-55.4</v>
      </c>
      <c r="K24" s="41">
        <v>91.9</v>
      </c>
      <c r="L24" s="29">
        <f t="shared" si="3"/>
        <v>53.97170837867247</v>
      </c>
    </row>
    <row r="25" spans="1:12" ht="16.5" customHeight="1">
      <c r="A25" s="30">
        <v>15</v>
      </c>
      <c r="B25" s="34" t="s">
        <v>29</v>
      </c>
      <c r="C25" s="38">
        <f>240+2</f>
        <v>242</v>
      </c>
      <c r="D25" s="37">
        <v>1536.3</v>
      </c>
      <c r="E25" s="28"/>
      <c r="F25" s="37">
        <f>D25-C25</f>
        <v>1294.3</v>
      </c>
      <c r="G25" s="37">
        <v>242</v>
      </c>
      <c r="H25" s="37">
        <f>D25</f>
        <v>1536.3</v>
      </c>
      <c r="I25" s="28">
        <f t="shared" si="5"/>
        <v>634.8347107438017</v>
      </c>
      <c r="J25" s="37">
        <f>H25-G25</f>
        <v>1294.3</v>
      </c>
      <c r="K25" s="37">
        <v>208.9</v>
      </c>
      <c r="L25" s="29">
        <f>H25/K25*100</f>
        <v>735.4236476783149</v>
      </c>
    </row>
    <row r="26" spans="1:12" ht="15" customHeight="1">
      <c r="A26" s="30">
        <v>16</v>
      </c>
      <c r="B26" s="34" t="s">
        <v>25</v>
      </c>
      <c r="C26" s="38">
        <f>4000+1000</f>
        <v>5000</v>
      </c>
      <c r="D26" s="37">
        <v>4492.7</v>
      </c>
      <c r="E26" s="28">
        <f t="shared" si="0"/>
        <v>89.854</v>
      </c>
      <c r="F26" s="37">
        <f t="shared" si="1"/>
        <v>-507.3000000000002</v>
      </c>
      <c r="G26" s="37">
        <v>5000</v>
      </c>
      <c r="H26" s="37">
        <f t="shared" si="6"/>
        <v>4492.7</v>
      </c>
      <c r="I26" s="28">
        <f t="shared" si="5"/>
        <v>89.854</v>
      </c>
      <c r="J26" s="37">
        <f t="shared" si="2"/>
        <v>-507.3000000000002</v>
      </c>
      <c r="K26" s="37">
        <v>417.4</v>
      </c>
      <c r="L26" s="29">
        <f>H26/K26*100</f>
        <v>1076.353617632966</v>
      </c>
    </row>
    <row r="27" spans="1:12" ht="16.5" customHeight="1">
      <c r="A27" s="30">
        <v>17</v>
      </c>
      <c r="B27" s="34" t="s">
        <v>11</v>
      </c>
      <c r="C27" s="37">
        <f>5800+1700+1100+300+559</f>
        <v>9459</v>
      </c>
      <c r="D27" s="37">
        <v>8388.2</v>
      </c>
      <c r="E27" s="28">
        <f t="shared" si="0"/>
        <v>88.6795644359869</v>
      </c>
      <c r="F27" s="37">
        <f t="shared" si="1"/>
        <v>-1070.7999999999993</v>
      </c>
      <c r="G27" s="37">
        <v>7523</v>
      </c>
      <c r="H27" s="37">
        <f t="shared" si="6"/>
        <v>8388.2</v>
      </c>
      <c r="I27" s="28">
        <f t="shared" si="5"/>
        <v>111.50073109131998</v>
      </c>
      <c r="J27" s="37">
        <f t="shared" si="2"/>
        <v>865.2000000000007</v>
      </c>
      <c r="K27" s="37">
        <v>11863.3</v>
      </c>
      <c r="L27" s="29">
        <f t="shared" si="3"/>
        <v>70.70713882309308</v>
      </c>
    </row>
    <row r="28" spans="1:12" ht="15" customHeight="1">
      <c r="A28" s="30">
        <v>18</v>
      </c>
      <c r="B28" s="34" t="s">
        <v>26</v>
      </c>
      <c r="C28" s="37">
        <f>8788+9+500+4</f>
        <v>9301</v>
      </c>
      <c r="D28" s="41">
        <v>6181.4</v>
      </c>
      <c r="E28" s="28">
        <f t="shared" si="0"/>
        <v>66.45952048166863</v>
      </c>
      <c r="F28" s="37">
        <f t="shared" si="1"/>
        <v>-3119.6000000000004</v>
      </c>
      <c r="G28" s="37">
        <v>6334</v>
      </c>
      <c r="H28" s="37">
        <f t="shared" si="6"/>
        <v>6181.4</v>
      </c>
      <c r="I28" s="28">
        <f t="shared" si="5"/>
        <v>97.59077991790338</v>
      </c>
      <c r="J28" s="37">
        <f t="shared" si="2"/>
        <v>-152.60000000000036</v>
      </c>
      <c r="K28" s="41">
        <v>5741.2</v>
      </c>
      <c r="L28" s="29">
        <f t="shared" si="3"/>
        <v>107.66738660907127</v>
      </c>
    </row>
    <row r="29" spans="1:12" ht="15">
      <c r="A29" s="30">
        <v>19</v>
      </c>
      <c r="B29" s="34" t="s">
        <v>27</v>
      </c>
      <c r="C29" s="38"/>
      <c r="D29" s="37">
        <v>107.7</v>
      </c>
      <c r="E29" s="28"/>
      <c r="F29" s="37">
        <f>D29-C29</f>
        <v>107.7</v>
      </c>
      <c r="G29" s="37"/>
      <c r="H29" s="37">
        <f>D29</f>
        <v>107.7</v>
      </c>
      <c r="I29" s="28"/>
      <c r="J29" s="37">
        <f>H29-G29</f>
        <v>107.7</v>
      </c>
      <c r="K29" s="37">
        <v>39.5</v>
      </c>
      <c r="L29" s="29">
        <f>H29/K29*100</f>
        <v>272.65822784810126</v>
      </c>
    </row>
    <row r="30" spans="1:12" ht="15">
      <c r="A30" s="30">
        <v>20</v>
      </c>
      <c r="B30" s="34" t="s">
        <v>28</v>
      </c>
      <c r="C30" s="38">
        <f>4013+21.3+128</f>
        <v>4162.3</v>
      </c>
      <c r="D30" s="37">
        <v>3015.5</v>
      </c>
      <c r="E30" s="28">
        <f t="shared" si="0"/>
        <v>72.44792542584628</v>
      </c>
      <c r="F30" s="37">
        <f t="shared" si="1"/>
        <v>-1146.8000000000002</v>
      </c>
      <c r="G30" s="37">
        <v>2503.3</v>
      </c>
      <c r="H30" s="37">
        <f t="shared" si="6"/>
        <v>3015.5</v>
      </c>
      <c r="I30" s="28">
        <f t="shared" si="5"/>
        <v>120.46099149123157</v>
      </c>
      <c r="J30" s="37">
        <f t="shared" si="2"/>
        <v>512.1999999999998</v>
      </c>
      <c r="K30" s="37">
        <v>2735.4</v>
      </c>
      <c r="L30" s="29">
        <f t="shared" si="3"/>
        <v>110.23981867368575</v>
      </c>
    </row>
    <row r="31" spans="1:12" s="3" customFormat="1" ht="15">
      <c r="A31" s="31"/>
      <c r="B31" s="32" t="s">
        <v>12</v>
      </c>
      <c r="C31" s="46">
        <f>C8+C18</f>
        <v>854638.3</v>
      </c>
      <c r="D31" s="46">
        <f>D8+D18</f>
        <v>572110.8999999999</v>
      </c>
      <c r="E31" s="47">
        <f t="shared" si="0"/>
        <v>66.94187470886806</v>
      </c>
      <c r="F31" s="46">
        <f t="shared" si="1"/>
        <v>-282527.40000000014</v>
      </c>
      <c r="G31" s="46">
        <f>G8+G18</f>
        <v>542095.3</v>
      </c>
      <c r="H31" s="46">
        <f>H8+H18</f>
        <v>572110.8999999999</v>
      </c>
      <c r="I31" s="47">
        <f t="shared" si="5"/>
        <v>105.53696001422625</v>
      </c>
      <c r="J31" s="46">
        <f t="shared" si="2"/>
        <v>30015.59999999986</v>
      </c>
      <c r="K31" s="46">
        <f>K8+K18</f>
        <v>514405.89999999985</v>
      </c>
      <c r="L31" s="47">
        <f>H31/K31*100</f>
        <v>111.21779513026581</v>
      </c>
    </row>
    <row r="32" spans="1:11" s="5" customFormat="1" ht="15">
      <c r="A32" s="4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2:K32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2018-02-14T08:20:58Z</cp:lastPrinted>
  <dcterms:created xsi:type="dcterms:W3CDTF">2015-07-06T08:46:02Z</dcterms:created>
  <dcterms:modified xsi:type="dcterms:W3CDTF">2018-09-13T09:29:15Z</dcterms:modified>
  <cp:category/>
  <cp:version/>
  <cp:contentType/>
  <cp:contentStatus/>
</cp:coreProperties>
</file>