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<sst xmlns="http://schemas.openxmlformats.org/spreadsheetml/2006/main" count="41" uniqueCount="39">
  <si>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</si>
  <si>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</si>
  <si>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</si>
  <si>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</si>
  <si>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</si>
  <si>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</si>
  <si>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</si>
  <si>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</si>
  <si>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</si>
  <si>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</si>
  <si>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</si>
  <si>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</si>
  <si>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</si>
  <si>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</si>
  <si>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</si>
  <si>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</si>
  <si>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</si>
  <si>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</si>
  <si>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</si>
  <si>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</si>
  <si>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</si>
  <si>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</si>
  <si>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</si>
  <si>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</si>
  <si>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</si>
  <si>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</si>
  <si>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</si>
  <si>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</si>
  <si>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</si>
  <si>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</si>
  <si>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</si>
  <si>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% исполне   ния               к 2016 году</t>
  </si>
  <si>
    <t>план 2017 года</t>
  </si>
  <si>
    <t>Поступления по распределенным доходам</t>
  </si>
  <si>
    <t xml:space="preserve"> по состоянию на 01.10.2017 г.</t>
  </si>
  <si>
    <t>факт январь-сентябрь 2016 года (на 01.10.16 г.)</t>
  </si>
  <si>
    <t>факт январь-сентябрь 2017 года</t>
  </si>
  <si>
    <t xml:space="preserve">план январь-сентябрь 2017 года </t>
  </si>
  <si>
    <t>% исполне ния за январь-сентябрь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</si>
</sst>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7" fillId="0" borderId="0" xfId="0" applyFont="1" applyAlignment="1">
      <alignment/>
    </xf>
    <xf numFmtId="0" fontId="44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164" fontId="44" fillId="0" borderId="12" xfId="0" applyNumberFormat="1" applyFont="1" applyFill="1" applyBorder="1" applyAlignment="1">
      <alignment/>
    </xf>
    <xf numFmtId="164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164" fontId="7" fillId="33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4" fillId="0" borderId="15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3" fontId="45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H29" sqref="H29"/>
    </sheetView>
  </sheetViews>
  <sheetFormatPr defaultColWidth="9.140625" defaultRowHeight="15" outlineLevelRow="1"/>
  <cols>
    <col min="1" max="1" width="3.140625" style="0" customWidth="1"/>
    <col min="2" max="2" width="44.421875" style="0" customWidth="1"/>
    <col min="3" max="3" width="9.28125" style="1" customWidth="1"/>
    <col min="4" max="4" width="9.7109375" style="1" customWidth="1"/>
    <col min="5" max="5" width="7.421875" style="1" customWidth="1"/>
    <col min="6" max="6" width="9.8515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5.75">
      <c r="B2" s="46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5.75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47" t="s">
        <v>2</v>
      </c>
      <c r="B5" s="50" t="s">
        <v>3</v>
      </c>
      <c r="C5" s="53" t="s">
        <v>32</v>
      </c>
      <c r="D5" s="53" t="s">
        <v>36</v>
      </c>
      <c r="E5" s="53" t="s">
        <v>4</v>
      </c>
      <c r="F5" s="53" t="s">
        <v>5</v>
      </c>
      <c r="G5" s="53" t="s">
        <v>37</v>
      </c>
      <c r="H5" s="53" t="s">
        <v>36</v>
      </c>
      <c r="I5" s="53" t="s">
        <v>38</v>
      </c>
      <c r="J5" s="53" t="s">
        <v>5</v>
      </c>
      <c r="K5" s="53" t="s">
        <v>35</v>
      </c>
      <c r="L5" s="58" t="s">
        <v>31</v>
      </c>
    </row>
    <row r="6" spans="1:12" ht="15">
      <c r="A6" s="48"/>
      <c r="B6" s="51"/>
      <c r="C6" s="54"/>
      <c r="D6" s="54"/>
      <c r="E6" s="56"/>
      <c r="F6" s="56"/>
      <c r="G6" s="54"/>
      <c r="H6" s="54"/>
      <c r="I6" s="56"/>
      <c r="J6" s="56"/>
      <c r="K6" s="54"/>
      <c r="L6" s="59"/>
    </row>
    <row r="7" spans="1:14" ht="35.25" customHeight="1">
      <c r="A7" s="49"/>
      <c r="B7" s="52"/>
      <c r="C7" s="55"/>
      <c r="D7" s="55"/>
      <c r="E7" s="57"/>
      <c r="F7" s="57"/>
      <c r="G7" s="55"/>
      <c r="H7" s="55"/>
      <c r="I7" s="57"/>
      <c r="J7" s="57"/>
      <c r="K7" s="55"/>
      <c r="L7" s="60"/>
      <c r="M7" s="2"/>
      <c r="N7" s="2"/>
    </row>
    <row r="8" spans="1:12" ht="15">
      <c r="A8" s="23"/>
      <c r="B8" s="24" t="s">
        <v>6</v>
      </c>
      <c r="C8" s="38">
        <f>SUM(C9:C17)</f>
        <v>673632.8</v>
      </c>
      <c r="D8" s="38">
        <f>SUM(D9:D17)</f>
        <v>497044.1</v>
      </c>
      <c r="E8" s="25">
        <f>D8/C8*100</f>
        <v>73.78561435844571</v>
      </c>
      <c r="F8" s="38">
        <f>D8-C8</f>
        <v>-176588.70000000007</v>
      </c>
      <c r="G8" s="38">
        <f>SUM(G9:G17)</f>
        <v>487049.79999999993</v>
      </c>
      <c r="H8" s="38">
        <f>SUM(H9:H17)</f>
        <v>497044.1</v>
      </c>
      <c r="I8" s="25">
        <f>H8/G8*100</f>
        <v>102.05200782342997</v>
      </c>
      <c r="J8" s="38">
        <f>H8-G8</f>
        <v>9994.300000000047</v>
      </c>
      <c r="K8" s="38">
        <f>SUM(K9:K17)</f>
        <v>451272.60000000003</v>
      </c>
      <c r="L8" s="26">
        <f>H8/K8*100</f>
        <v>110.14276071713638</v>
      </c>
    </row>
    <row r="9" spans="1:13" ht="15">
      <c r="A9" s="27">
        <v>1</v>
      </c>
      <c r="B9" s="34" t="s">
        <v>13</v>
      </c>
      <c r="C9" s="39">
        <f>461147.5+4877+2548</f>
        <v>468572.5</v>
      </c>
      <c r="D9" s="39">
        <v>353517.1</v>
      </c>
      <c r="E9" s="28">
        <f aca="true" t="shared" si="0" ref="E9:E31">D9/C9*100</f>
        <v>75.44555004828494</v>
      </c>
      <c r="F9" s="39">
        <f aca="true" t="shared" si="1" ref="F9:F31">D9-C9</f>
        <v>-115055.40000000002</v>
      </c>
      <c r="G9" s="39">
        <v>347566.4</v>
      </c>
      <c r="H9" s="39">
        <f>D9</f>
        <v>353517.1</v>
      </c>
      <c r="I9" s="28">
        <f>H9/G9*100</f>
        <v>101.71210450722508</v>
      </c>
      <c r="J9" s="39">
        <f aca="true" t="shared" si="2" ref="J9:J31">H9-G9</f>
        <v>5950.699999999953</v>
      </c>
      <c r="K9" s="39">
        <v>322425.9</v>
      </c>
      <c r="L9" s="29">
        <f aca="true" t="shared" si="3" ref="L9:L30">H9/K9*100</f>
        <v>109.64289779450098</v>
      </c>
      <c r="M9" t="s">
        <v>7</v>
      </c>
    </row>
    <row r="10" spans="1:12" ht="15">
      <c r="A10" s="27">
        <v>2</v>
      </c>
      <c r="B10" s="27" t="s">
        <v>14</v>
      </c>
      <c r="C10" s="40">
        <v>23220</v>
      </c>
      <c r="D10" s="39">
        <v>18513.4</v>
      </c>
      <c r="E10" s="28">
        <f t="shared" si="0"/>
        <v>79.73040482342807</v>
      </c>
      <c r="F10" s="39">
        <f t="shared" si="1"/>
        <v>-4706.5999999999985</v>
      </c>
      <c r="G10" s="39">
        <v>17569.8</v>
      </c>
      <c r="H10" s="39">
        <f aca="true" t="shared" si="4" ref="H10:H17">D10</f>
        <v>18513.4</v>
      </c>
      <c r="I10" s="28">
        <f aca="true" t="shared" si="5" ref="I10:I31">H10/G10*100</f>
        <v>105.37057906179923</v>
      </c>
      <c r="J10" s="39">
        <f t="shared" si="2"/>
        <v>943.6000000000022</v>
      </c>
      <c r="K10" s="39">
        <v>19078.3</v>
      </c>
      <c r="L10" s="29">
        <f t="shared" si="3"/>
        <v>97.03904435929827</v>
      </c>
    </row>
    <row r="11" spans="1:12" ht="27.75" customHeight="1">
      <c r="A11" s="27">
        <v>3</v>
      </c>
      <c r="B11" s="35" t="s">
        <v>15</v>
      </c>
      <c r="C11" s="39">
        <v>33264</v>
      </c>
      <c r="D11" s="39">
        <v>23107.2</v>
      </c>
      <c r="E11" s="28">
        <f t="shared" si="0"/>
        <v>69.46608946608947</v>
      </c>
      <c r="F11" s="39">
        <f t="shared" si="1"/>
        <v>-10156.8</v>
      </c>
      <c r="G11" s="39">
        <v>25777.8</v>
      </c>
      <c r="H11" s="39">
        <f t="shared" si="4"/>
        <v>23107.2</v>
      </c>
      <c r="I11" s="28">
        <f t="shared" si="5"/>
        <v>89.63992272420455</v>
      </c>
      <c r="J11" s="39">
        <f t="shared" si="2"/>
        <v>-2670.5999999999985</v>
      </c>
      <c r="K11" s="39">
        <v>23884.7</v>
      </c>
      <c r="L11" s="29">
        <f t="shared" si="3"/>
        <v>96.74477803782338</v>
      </c>
    </row>
    <row r="12" spans="1:12" ht="15" customHeight="1">
      <c r="A12" s="27">
        <v>4</v>
      </c>
      <c r="B12" s="35" t="s">
        <v>16</v>
      </c>
      <c r="C12" s="39">
        <f>2137+37</f>
        <v>2174</v>
      </c>
      <c r="D12" s="39">
        <v>3009.4</v>
      </c>
      <c r="E12" s="28">
        <f t="shared" si="0"/>
        <v>138.426862925483</v>
      </c>
      <c r="F12" s="39">
        <f t="shared" si="1"/>
        <v>835.4000000000001</v>
      </c>
      <c r="G12" s="39">
        <v>2174</v>
      </c>
      <c r="H12" s="39">
        <f t="shared" si="4"/>
        <v>3009.4</v>
      </c>
      <c r="I12" s="28">
        <f t="shared" si="5"/>
        <v>138.426862925483</v>
      </c>
      <c r="J12" s="39">
        <f t="shared" si="2"/>
        <v>835.4000000000001</v>
      </c>
      <c r="K12" s="39">
        <v>2842.2</v>
      </c>
      <c r="L12" s="29">
        <f t="shared" si="3"/>
        <v>105.88276687073395</v>
      </c>
    </row>
    <row r="13" spans="1:12" ht="31.5" customHeight="1">
      <c r="A13" s="27">
        <v>5</v>
      </c>
      <c r="B13" s="36" t="s">
        <v>17</v>
      </c>
      <c r="C13" s="41">
        <v>281</v>
      </c>
      <c r="D13" s="41">
        <v>207.7</v>
      </c>
      <c r="E13" s="28">
        <f t="shared" si="0"/>
        <v>73.91459074733095</v>
      </c>
      <c r="F13" s="39">
        <f t="shared" si="1"/>
        <v>-73.30000000000001</v>
      </c>
      <c r="G13" s="39">
        <v>226.8</v>
      </c>
      <c r="H13" s="39">
        <f t="shared" si="4"/>
        <v>207.7</v>
      </c>
      <c r="I13" s="28">
        <f t="shared" si="5"/>
        <v>91.5784832451499</v>
      </c>
      <c r="J13" s="39">
        <f t="shared" si="2"/>
        <v>-19.100000000000023</v>
      </c>
      <c r="K13" s="39">
        <v>137.6</v>
      </c>
      <c r="L13" s="29">
        <f t="shared" si="3"/>
        <v>150.94476744186048</v>
      </c>
    </row>
    <row r="14" spans="1:12" ht="16.5" customHeight="1">
      <c r="A14" s="27">
        <v>6</v>
      </c>
      <c r="B14" s="35" t="s">
        <v>18</v>
      </c>
      <c r="C14" s="41">
        <v>19465</v>
      </c>
      <c r="D14" s="41">
        <v>3959.3</v>
      </c>
      <c r="E14" s="28">
        <f t="shared" si="0"/>
        <v>20.34061135371179</v>
      </c>
      <c r="F14" s="39">
        <f t="shared" si="1"/>
        <v>-15505.7</v>
      </c>
      <c r="G14" s="39">
        <v>4564</v>
      </c>
      <c r="H14" s="39">
        <f t="shared" si="4"/>
        <v>3959.3</v>
      </c>
      <c r="I14" s="28">
        <f t="shared" si="5"/>
        <v>86.75065731814199</v>
      </c>
      <c r="J14" s="39">
        <f t="shared" si="2"/>
        <v>-604.6999999999998</v>
      </c>
      <c r="K14" s="39">
        <v>6822.9</v>
      </c>
      <c r="L14" s="29">
        <f t="shared" si="3"/>
        <v>58.02957686614197</v>
      </c>
    </row>
    <row r="15" spans="1:12" ht="15">
      <c r="A15" s="27">
        <v>7</v>
      </c>
      <c r="B15" s="35" t="s">
        <v>8</v>
      </c>
      <c r="C15" s="41">
        <f>108324.3+100</f>
        <v>108424.3</v>
      </c>
      <c r="D15" s="41">
        <v>83284.9</v>
      </c>
      <c r="E15" s="28">
        <f t="shared" si="0"/>
        <v>76.81386921566474</v>
      </c>
      <c r="F15" s="39">
        <f t="shared" si="1"/>
        <v>-25139.40000000001</v>
      </c>
      <c r="G15" s="39">
        <v>75043.4</v>
      </c>
      <c r="H15" s="39">
        <f t="shared" si="4"/>
        <v>83284.9</v>
      </c>
      <c r="I15" s="28">
        <f t="shared" si="5"/>
        <v>110.98231156903873</v>
      </c>
      <c r="J15" s="39">
        <f t="shared" si="2"/>
        <v>8241.5</v>
      </c>
      <c r="K15" s="39">
        <v>61449</v>
      </c>
      <c r="L15" s="29">
        <f t="shared" si="3"/>
        <v>135.53499650116356</v>
      </c>
    </row>
    <row r="16" spans="1:12" ht="15">
      <c r="A16" s="27">
        <v>8</v>
      </c>
      <c r="B16" s="35" t="s">
        <v>19</v>
      </c>
      <c r="C16" s="39">
        <v>18232</v>
      </c>
      <c r="D16" s="39">
        <v>11445.1</v>
      </c>
      <c r="E16" s="28">
        <f>D16/C16*100</f>
        <v>62.77479157525231</v>
      </c>
      <c r="F16" s="39">
        <f>D16-C16</f>
        <v>-6786.9</v>
      </c>
      <c r="G16" s="39">
        <v>14127.6</v>
      </c>
      <c r="H16" s="39">
        <f>D16</f>
        <v>11445.1</v>
      </c>
      <c r="I16" s="28">
        <f>H16/G16*100</f>
        <v>81.01234463036893</v>
      </c>
      <c r="J16" s="39">
        <f>H16-G16</f>
        <v>-2682.5</v>
      </c>
      <c r="K16" s="39">
        <v>14632</v>
      </c>
      <c r="L16" s="29">
        <f>H16/K16*100</f>
        <v>78.21965554948059</v>
      </c>
    </row>
    <row r="17" spans="1:12" ht="30" hidden="1" outlineLevel="1">
      <c r="A17" s="27">
        <v>9</v>
      </c>
      <c r="B17" s="35" t="s">
        <v>20</v>
      </c>
      <c r="C17" s="39"/>
      <c r="D17" s="39">
        <v>0</v>
      </c>
      <c r="E17" s="28"/>
      <c r="F17" s="39">
        <f t="shared" si="1"/>
        <v>0</v>
      </c>
      <c r="G17" s="39"/>
      <c r="H17" s="39">
        <f t="shared" si="4"/>
        <v>0</v>
      </c>
      <c r="I17" s="28"/>
      <c r="J17" s="39">
        <f t="shared" si="2"/>
        <v>0</v>
      </c>
      <c r="K17" s="39"/>
      <c r="L17" s="29" t="e">
        <f t="shared" si="3"/>
        <v>#DIV/0!</v>
      </c>
    </row>
    <row r="18" spans="1:12" ht="15" collapsed="1">
      <c r="A18" s="30"/>
      <c r="B18" s="24" t="s">
        <v>9</v>
      </c>
      <c r="C18" s="38">
        <f>SUM(C19:C30)</f>
        <v>94469.9</v>
      </c>
      <c r="D18" s="38">
        <f>SUM(D19:D30)</f>
        <v>69986.2</v>
      </c>
      <c r="E18" s="25">
        <f t="shared" si="0"/>
        <v>74.08306772845108</v>
      </c>
      <c r="F18" s="38">
        <f t="shared" si="1"/>
        <v>-24483.699999999997</v>
      </c>
      <c r="G18" s="38">
        <f>SUM(G19:G30)</f>
        <v>66158.9</v>
      </c>
      <c r="H18" s="62">
        <f aca="true" t="shared" si="6" ref="H18:H30">D18</f>
        <v>69986.2</v>
      </c>
      <c r="I18" s="25">
        <f t="shared" si="5"/>
        <v>105.78501154039743</v>
      </c>
      <c r="J18" s="38">
        <f t="shared" si="2"/>
        <v>3827.300000000003</v>
      </c>
      <c r="K18" s="38">
        <f>SUM(K19:K30)</f>
        <v>90245.49999999999</v>
      </c>
      <c r="L18" s="26">
        <f>H18/K18*100</f>
        <v>77.55090281509882</v>
      </c>
    </row>
    <row r="19" spans="1:12" ht="33.75" customHeight="1">
      <c r="A19" s="30">
        <v>9</v>
      </c>
      <c r="B19" s="35" t="s">
        <v>21</v>
      </c>
      <c r="C19" s="39">
        <v>57180</v>
      </c>
      <c r="D19" s="39">
        <v>37406.7</v>
      </c>
      <c r="E19" s="28">
        <f t="shared" si="0"/>
        <v>65.41920251836306</v>
      </c>
      <c r="F19" s="39">
        <f t="shared" si="1"/>
        <v>-19773.300000000003</v>
      </c>
      <c r="G19" s="39">
        <v>34916</v>
      </c>
      <c r="H19" s="39">
        <f t="shared" si="6"/>
        <v>37406.7</v>
      </c>
      <c r="I19" s="28">
        <f t="shared" si="5"/>
        <v>107.13340588841791</v>
      </c>
      <c r="J19" s="39">
        <f t="shared" si="2"/>
        <v>2490.699999999997</v>
      </c>
      <c r="K19" s="39">
        <v>52028.1</v>
      </c>
      <c r="L19" s="29">
        <f t="shared" si="3"/>
        <v>71.89710944662595</v>
      </c>
    </row>
    <row r="20" spans="1:12" ht="17.25" customHeight="1">
      <c r="A20" s="30">
        <v>10</v>
      </c>
      <c r="B20" s="35" t="s">
        <v>22</v>
      </c>
      <c r="C20" s="42">
        <v>4780</v>
      </c>
      <c r="D20" s="44">
        <v>3850.4</v>
      </c>
      <c r="E20" s="28">
        <f t="shared" si="0"/>
        <v>80.55230125523013</v>
      </c>
      <c r="F20" s="39">
        <f t="shared" si="1"/>
        <v>-929.5999999999999</v>
      </c>
      <c r="G20" s="39">
        <v>3594.9</v>
      </c>
      <c r="H20" s="39">
        <f t="shared" si="6"/>
        <v>3850.4</v>
      </c>
      <c r="I20" s="28">
        <f t="shared" si="5"/>
        <v>107.10729088430833</v>
      </c>
      <c r="J20" s="39">
        <f t="shared" si="2"/>
        <v>255.5</v>
      </c>
      <c r="K20" s="39">
        <v>3832.2</v>
      </c>
      <c r="L20" s="29">
        <f t="shared" si="3"/>
        <v>100.47492302071919</v>
      </c>
    </row>
    <row r="21" spans="1:12" ht="17.25" customHeight="1">
      <c r="A21" s="30">
        <v>11</v>
      </c>
      <c r="B21" s="36" t="s">
        <v>23</v>
      </c>
      <c r="C21" s="41">
        <f>1540+790</f>
        <v>2330</v>
      </c>
      <c r="D21" s="45">
        <v>1004.2</v>
      </c>
      <c r="E21" s="28">
        <f t="shared" si="0"/>
        <v>43.09871244635193</v>
      </c>
      <c r="F21" s="39">
        <f t="shared" si="1"/>
        <v>-1325.8</v>
      </c>
      <c r="G21" s="39">
        <v>2330</v>
      </c>
      <c r="H21" s="39">
        <f t="shared" si="6"/>
        <v>1004.2</v>
      </c>
      <c r="I21" s="28">
        <f t="shared" si="5"/>
        <v>43.09871244635193</v>
      </c>
      <c r="J21" s="39">
        <f t="shared" si="2"/>
        <v>-1325.8</v>
      </c>
      <c r="K21" s="39">
        <v>63.3</v>
      </c>
      <c r="L21" s="29">
        <f t="shared" si="3"/>
        <v>1586.4139020537125</v>
      </c>
    </row>
    <row r="22" spans="1:12" ht="28.5" customHeight="1">
      <c r="A22" s="30">
        <v>12</v>
      </c>
      <c r="B22" s="35" t="s">
        <v>10</v>
      </c>
      <c r="C22" s="41">
        <f>2986+832+499</f>
        <v>4317</v>
      </c>
      <c r="D22" s="45">
        <v>4281.3</v>
      </c>
      <c r="E22" s="28">
        <f t="shared" si="0"/>
        <v>99.17303683113273</v>
      </c>
      <c r="F22" s="39">
        <f t="shared" si="1"/>
        <v>-35.69999999999982</v>
      </c>
      <c r="G22" s="39">
        <v>3552</v>
      </c>
      <c r="H22" s="39">
        <f t="shared" si="6"/>
        <v>4281.3</v>
      </c>
      <c r="I22" s="28">
        <f t="shared" si="5"/>
        <v>120.5320945945946</v>
      </c>
      <c r="J22" s="39">
        <f t="shared" si="2"/>
        <v>729.3000000000002</v>
      </c>
      <c r="K22" s="39">
        <v>2202.2</v>
      </c>
      <c r="L22" s="29">
        <f t="shared" si="3"/>
        <v>194.41013531922627</v>
      </c>
    </row>
    <row r="23" spans="1:12" ht="18" customHeight="1">
      <c r="A23" s="30">
        <v>13</v>
      </c>
      <c r="B23" s="35" t="s">
        <v>24</v>
      </c>
      <c r="C23" s="41">
        <f>28+39.2</f>
        <v>67.2</v>
      </c>
      <c r="D23" s="45">
        <v>106.7</v>
      </c>
      <c r="E23" s="28">
        <f t="shared" si="0"/>
        <v>158.7797619047619</v>
      </c>
      <c r="F23" s="39">
        <f t="shared" si="1"/>
        <v>39.5</v>
      </c>
      <c r="G23" s="39">
        <v>60.2</v>
      </c>
      <c r="H23" s="39">
        <f t="shared" si="6"/>
        <v>106.7</v>
      </c>
      <c r="I23" s="28">
        <f t="shared" si="5"/>
        <v>177.24252491694352</v>
      </c>
      <c r="J23" s="39">
        <f t="shared" si="2"/>
        <v>46.5</v>
      </c>
      <c r="K23" s="39">
        <v>1007.6</v>
      </c>
      <c r="L23" s="29">
        <f t="shared" si="3"/>
        <v>10.58951965065502</v>
      </c>
    </row>
    <row r="24" spans="1:12" ht="30.75" customHeight="1">
      <c r="A24" s="30">
        <v>14</v>
      </c>
      <c r="B24" s="35" t="s">
        <v>29</v>
      </c>
      <c r="C24" s="41">
        <v>0</v>
      </c>
      <c r="D24" s="39">
        <v>213.9</v>
      </c>
      <c r="E24" s="28"/>
      <c r="F24" s="39">
        <f>D24-C24</f>
        <v>213.9</v>
      </c>
      <c r="G24" s="39">
        <v>0</v>
      </c>
      <c r="H24" s="39">
        <f>D24</f>
        <v>213.9</v>
      </c>
      <c r="I24" s="28"/>
      <c r="J24" s="39">
        <f>H24-G24</f>
        <v>213.9</v>
      </c>
      <c r="K24" s="39">
        <v>353</v>
      </c>
      <c r="L24" s="29">
        <f>H24/K24*100</f>
        <v>60.594900849858355</v>
      </c>
    </row>
    <row r="25" spans="1:12" ht="17.25" customHeight="1">
      <c r="A25" s="30">
        <v>15</v>
      </c>
      <c r="B25" s="35" t="s">
        <v>25</v>
      </c>
      <c r="C25" s="41">
        <v>3932</v>
      </c>
      <c r="D25" s="39">
        <v>417.4</v>
      </c>
      <c r="E25" s="28">
        <f t="shared" si="0"/>
        <v>10.615462868769074</v>
      </c>
      <c r="F25" s="39">
        <f t="shared" si="1"/>
        <v>-3514.6</v>
      </c>
      <c r="G25" s="39">
        <v>3932</v>
      </c>
      <c r="H25" s="39">
        <f t="shared" si="6"/>
        <v>417.4</v>
      </c>
      <c r="I25" s="28">
        <f t="shared" si="5"/>
        <v>10.615462868769074</v>
      </c>
      <c r="J25" s="39">
        <f t="shared" si="2"/>
        <v>-3514.6</v>
      </c>
      <c r="K25" s="39">
        <v>4621.2</v>
      </c>
      <c r="L25" s="29">
        <f>H25/K25*100</f>
        <v>9.032285986323899</v>
      </c>
    </row>
    <row r="26" spans="1:12" ht="15.75" customHeight="1">
      <c r="A26" s="30">
        <v>16</v>
      </c>
      <c r="B26" s="35" t="s">
        <v>11</v>
      </c>
      <c r="C26" s="39">
        <f>4335+2320+4000</f>
        <v>10655</v>
      </c>
      <c r="D26" s="39">
        <v>12970.8</v>
      </c>
      <c r="E26" s="28">
        <f t="shared" si="0"/>
        <v>121.73439699671516</v>
      </c>
      <c r="F26" s="39">
        <f t="shared" si="1"/>
        <v>2315.7999999999993</v>
      </c>
      <c r="G26" s="39">
        <v>9654.5</v>
      </c>
      <c r="H26" s="39">
        <f t="shared" si="6"/>
        <v>12970.8</v>
      </c>
      <c r="I26" s="28">
        <f t="shared" si="5"/>
        <v>134.34978507431768</v>
      </c>
      <c r="J26" s="39">
        <f t="shared" si="2"/>
        <v>3316.2999999999993</v>
      </c>
      <c r="K26" s="39">
        <v>14276.9</v>
      </c>
      <c r="L26" s="29">
        <f t="shared" si="3"/>
        <v>90.85165547142586</v>
      </c>
    </row>
    <row r="27" spans="1:12" ht="16.5" customHeight="1">
      <c r="A27" s="30">
        <v>17</v>
      </c>
      <c r="B27" s="35" t="s">
        <v>26</v>
      </c>
      <c r="C27" s="39">
        <f>7149+39.7</f>
        <v>7188.7</v>
      </c>
      <c r="D27" s="45">
        <v>6064.7</v>
      </c>
      <c r="E27" s="28">
        <f t="shared" si="0"/>
        <v>84.36434960423999</v>
      </c>
      <c r="F27" s="39">
        <f t="shared" si="1"/>
        <v>-1124</v>
      </c>
      <c r="G27" s="39">
        <v>5427.3</v>
      </c>
      <c r="H27" s="39">
        <f t="shared" si="6"/>
        <v>6064.7</v>
      </c>
      <c r="I27" s="28">
        <f t="shared" si="5"/>
        <v>111.74432959298362</v>
      </c>
      <c r="J27" s="39">
        <f t="shared" si="2"/>
        <v>637.3999999999996</v>
      </c>
      <c r="K27" s="39">
        <v>7508.5</v>
      </c>
      <c r="L27" s="29">
        <f t="shared" si="3"/>
        <v>80.77112605713525</v>
      </c>
    </row>
    <row r="28" spans="1:12" ht="15">
      <c r="A28" s="30">
        <v>18</v>
      </c>
      <c r="B28" s="35" t="s">
        <v>27</v>
      </c>
      <c r="C28" s="41"/>
      <c r="D28" s="39">
        <v>223</v>
      </c>
      <c r="E28" s="28"/>
      <c r="F28" s="39">
        <f>D28-C28</f>
        <v>223</v>
      </c>
      <c r="G28" s="39">
        <v>0</v>
      </c>
      <c r="H28" s="39">
        <f>D28</f>
        <v>223</v>
      </c>
      <c r="I28" s="28"/>
      <c r="J28" s="39">
        <f>H28-G28</f>
        <v>223</v>
      </c>
      <c r="K28" s="39">
        <v>72.9</v>
      </c>
      <c r="L28" s="29">
        <f>H28/K28*100</f>
        <v>305.8984910836763</v>
      </c>
    </row>
    <row r="29" spans="1:12" ht="15">
      <c r="A29" s="30">
        <v>19</v>
      </c>
      <c r="B29" s="35" t="s">
        <v>28</v>
      </c>
      <c r="C29" s="41">
        <v>4020</v>
      </c>
      <c r="D29" s="39">
        <v>3447.1</v>
      </c>
      <c r="E29" s="28">
        <f>D29/C29*100</f>
        <v>85.74875621890547</v>
      </c>
      <c r="F29" s="39">
        <f>D29-C29</f>
        <v>-572.9000000000001</v>
      </c>
      <c r="G29" s="39">
        <v>2692</v>
      </c>
      <c r="H29" s="39">
        <f>D29</f>
        <v>3447.1</v>
      </c>
      <c r="I29" s="28">
        <f>H29/G29*100</f>
        <v>128.04977711738482</v>
      </c>
      <c r="J29" s="39">
        <f>H29-G29</f>
        <v>755.0999999999999</v>
      </c>
      <c r="K29" s="39">
        <v>4143.8</v>
      </c>
      <c r="L29" s="29">
        <f>H29/K29*100</f>
        <v>83.18692987113278</v>
      </c>
    </row>
    <row r="30" spans="1:12" ht="15.75" customHeight="1">
      <c r="A30" s="30">
        <v>20</v>
      </c>
      <c r="B30" s="37" t="s">
        <v>33</v>
      </c>
      <c r="C30" s="41"/>
      <c r="D30" s="39"/>
      <c r="E30" s="28"/>
      <c r="F30" s="39">
        <f t="shared" si="1"/>
        <v>0</v>
      </c>
      <c r="G30" s="39"/>
      <c r="H30" s="39">
        <f t="shared" si="6"/>
        <v>0</v>
      </c>
      <c r="I30" s="28"/>
      <c r="J30" s="39">
        <f t="shared" si="2"/>
        <v>0</v>
      </c>
      <c r="K30" s="39">
        <v>135.8</v>
      </c>
      <c r="L30" s="29">
        <f t="shared" si="3"/>
        <v>0</v>
      </c>
    </row>
    <row r="31" spans="1:12" s="3" customFormat="1" ht="15">
      <c r="A31" s="31"/>
      <c r="B31" s="32" t="s">
        <v>12</v>
      </c>
      <c r="C31" s="43">
        <f>C8+C18</f>
        <v>768102.7000000001</v>
      </c>
      <c r="D31" s="43">
        <f>D8+D18</f>
        <v>567030.2999999999</v>
      </c>
      <c r="E31" s="33">
        <f t="shared" si="0"/>
        <v>73.82219851590158</v>
      </c>
      <c r="F31" s="43">
        <f t="shared" si="1"/>
        <v>-201072.40000000014</v>
      </c>
      <c r="G31" s="43">
        <f>G8+G18</f>
        <v>553208.7</v>
      </c>
      <c r="H31" s="43">
        <f>H8+H18</f>
        <v>567030.2999999999</v>
      </c>
      <c r="I31" s="33">
        <f t="shared" si="5"/>
        <v>102.49844226961724</v>
      </c>
      <c r="J31" s="43">
        <f t="shared" si="2"/>
        <v>13821.599999999977</v>
      </c>
      <c r="K31" s="43">
        <f>K8+K18</f>
        <v>541518.1</v>
      </c>
      <c r="L31" s="33">
        <f>H31/K31*100</f>
        <v>104.7112367989177</v>
      </c>
    </row>
    <row r="32" spans="1:11" s="5" customFormat="1" ht="15">
      <c r="A32" s="4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H5:H7"/>
    <mergeCell ref="I5:I7"/>
    <mergeCell ref="J5:J7"/>
    <mergeCell ref="K5:K7"/>
    <mergeCell ref="L5:L7"/>
    <mergeCell ref="B32:K32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7480314960629921" bottom="0.35433070866141736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2017-09-13T13:45:09Z</cp:lastPrinted>
  <dcterms:created xsi:type="dcterms:W3CDTF">2015-07-06T08:46:02Z</dcterms:created>
  <dcterms:modified xsi:type="dcterms:W3CDTF">2017-10-12T08:51:59Z</dcterms:modified>
  <cp:category/>
  <cp:version/>
  <cp:contentType/>
  <cp:contentStatus/>
</cp:coreProperties>
</file>