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50" windowHeight="12060" activeTab="0"/>
  </bookViews>
  <sheets>
    <sheet name="1 кватал" sheetId="1" r:id="rId1"/>
  </sheets>
  <definedNames>
    <definedName name="_xlnm.Print_Titles" localSheetId="0">'1 кватал'!$6:$8</definedName>
  </definedNames>
  <calcPr fullCalcOnLoad="1"/>
</workbook>
</file>

<file path=xl/sharedStrings.xml><?xml version="1.0" encoding="utf-8"?>
<sst xmlns="http://schemas.openxmlformats.org/spreadsheetml/2006/main" count="104" uniqueCount="95">
  <si>
    <t xml:space="preserve">                                                </t>
  </si>
  <si>
    <t>(тыс.руб.)</t>
  </si>
  <si>
    <t xml:space="preserve"> КОД</t>
  </si>
  <si>
    <t>Процент исполнения</t>
  </si>
  <si>
    <t>Отклонение (+,-)</t>
  </si>
  <si>
    <t xml:space="preserve">Доходы                                                                                                                                  </t>
  </si>
  <si>
    <t>10102000010000110</t>
  </si>
  <si>
    <t>Налог на доходы физических лиц</t>
  </si>
  <si>
    <t>Налоги на совокупный доход</t>
  </si>
  <si>
    <t>10502000020000110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</si>
  <si>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</si>
  <si>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</si>
  <si>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Государственная пошлина</t>
  </si>
  <si>
    <t>Задолженность по отмененным налогам, сборам, и иным обязательным платежам</t>
  </si>
  <si>
    <t>Арендная плата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</si>
  <si>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</si>
  <si>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</si>
  <si>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11201000010000120</t>
  </si>
  <si>
    <t>Плата за негативное воздействие на окружающую среду</t>
  </si>
  <si>
    <t>Доходы от продажи земельных участков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</si>
  <si>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</si>
  <si>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</si>
  <si>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</si>
  <si>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</si>
  <si>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</si>
  <si>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 ДОХОДОВ</t>
  </si>
  <si>
    <t>Субсидии бюджетам субъектов Российской Федерации и муниципальных образований</t>
  </si>
  <si>
    <t>11600000000000140</t>
  </si>
  <si>
    <t>Невыясненные поступления</t>
  </si>
  <si>
    <t>11701000000000180</t>
  </si>
  <si>
    <t>11105010000000120</t>
  </si>
  <si>
    <t>11402000000000410</t>
  </si>
  <si>
    <t>11301000000000130</t>
  </si>
  <si>
    <t>11302000000000130</t>
  </si>
  <si>
    <t>Доходы от компенсации затрат государства</t>
  </si>
  <si>
    <t>Возврат остатков субсидий, субвенций прошлых лет</t>
  </si>
  <si>
    <t>Налог, взимаемый в связи с применением патентной системы налогообложения</t>
  </si>
  <si>
    <t>11107010000000120</t>
  </si>
  <si>
    <t>Доходы от перечисления части прибыли МУП, остающейся после уплаты налогов и обязательных платежей</t>
  </si>
  <si>
    <t>11406000000000430</t>
  </si>
  <si>
    <t>10503000010000110</t>
  </si>
  <si>
    <t>10504000020000110</t>
  </si>
  <si>
    <t>10302230010000110</t>
  </si>
  <si>
    <t>10302240010000110</t>
  </si>
  <si>
    <t>10302250010000110</t>
  </si>
  <si>
    <t>10302260010000110</t>
  </si>
  <si>
    <t>Доходы от уплаты акцизов на дизтопливо</t>
  </si>
  <si>
    <t>Доходы от уплаты акцизов на автомобильный бензин</t>
  </si>
  <si>
    <t xml:space="preserve">Доходы от уплаты акцизов на моторное масло </t>
  </si>
  <si>
    <t>Доходы от уплаты акцизов на прямогонный бензин</t>
  </si>
  <si>
    <t>11105070000000120</t>
  </si>
  <si>
    <t>Налоги на прибыль</t>
  </si>
  <si>
    <t>11300000000000000</t>
  </si>
  <si>
    <t>Доходы от оказания платных услуг (работ) и компенсации затрат государства</t>
  </si>
  <si>
    <t>11400000000000000</t>
  </si>
  <si>
    <t>Доходы от продажи материальных и нематериальных активов</t>
  </si>
  <si>
    <t>11700000000000000</t>
  </si>
  <si>
    <t>10300000000000000</t>
  </si>
  <si>
    <t>-</t>
  </si>
  <si>
    <t>20215001000000151</t>
  </si>
  <si>
    <t>20220000000000151</t>
  </si>
  <si>
    <t>20230000000000151</t>
  </si>
  <si>
    <t>20240000000000151</t>
  </si>
  <si>
    <t>Прочие доходы от использования имущества</t>
  </si>
  <si>
    <t xml:space="preserve">Прочие дотации </t>
  </si>
  <si>
    <t>Доходы бюджета от возвратов прочих остатков</t>
  </si>
  <si>
    <t>1110502000000120</t>
  </si>
  <si>
    <t>11109044040000120</t>
  </si>
  <si>
    <t>20219999040000151</t>
  </si>
  <si>
    <t>10601000000000110</t>
  </si>
  <si>
    <t>10606000000000110</t>
  </si>
  <si>
    <t>Налог на имущество физических лиц</t>
  </si>
  <si>
    <t>Земельный налог</t>
  </si>
  <si>
    <t xml:space="preserve">Арендная плата и поступления от продажи права на заключение договоров аренды за земли (за исключением земельных участков бюджетных и автономных учреждений) </t>
  </si>
  <si>
    <t xml:space="preserve">Доходы от оказания платных услуг (работ) </t>
  </si>
  <si>
    <t>Доходы от реализации имущества, находящегося в собственности городских округов</t>
  </si>
  <si>
    <t>Прочие поступления от денежных взысканий (штрафов) и иных сумм в возмещение ущерба</t>
  </si>
  <si>
    <t xml:space="preserve">Прочие безвозмездные поступления </t>
  </si>
  <si>
    <t>1110503000000120</t>
  </si>
  <si>
    <t>Налоги на имущество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</si>
  <si>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самоуправления( за исключением имущества бюджетных и автономных учреждений) </t>
  </si>
  <si>
    <t xml:space="preserve"> Наименование групп, подгрупп, статей и подстатей доходов</t>
  </si>
  <si>
    <t xml:space="preserve">Налоги на товары (работы, услуги), реализуемые на территории Российской Федерации </t>
  </si>
  <si>
    <t>20704000040000180</t>
  </si>
  <si>
    <t>21860000040000151</t>
  </si>
  <si>
    <t>21960010040000151</t>
  </si>
  <si>
    <t>10501000010000110</t>
  </si>
  <si>
    <t>Налог, взимаемый в связи с применением упрощенной системы налогообложения</t>
  </si>
  <si>
    <t>11705000000000180</t>
  </si>
  <si>
    <t>Утверждено на 2023 год</t>
  </si>
  <si>
    <t>Исполнено на 01.07.2023 года</t>
  </si>
  <si>
    <t>11109080040000120</t>
  </si>
  <si>
    <t>Плата за   размещение и эксплуатацию нестационарного торгового объекта, установку и эксплуатацию рекламных конструкций.</t>
  </si>
  <si>
    <t>Утверждено на 2022 год</t>
  </si>
  <si>
    <t>Сведения об исполнении доходов бюджета Шебекинского городского округа 
за 1 полугодие 2023 года в сравнении с запланированными значениями на соответствующий период                 и с соответствующим периодом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</si>
</sst>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#,##0.0&quot;р.&quot;"/>
    <numFmt numFmtId="176" formatCode="#,##0.0_р_."/>
    <numFmt numFmtId="177" formatCode="0.0%"/>
    <numFmt numFmtId="178" formatCode="#,##0.0"/>
    <numFmt numFmtId="179" formatCode="?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 Cyr"/>
      <family val="0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sz val="12"/>
      <color theme="1"/>
      <name val="Arial Cyr"/>
      <family val="0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49" fontId="20" fillId="0" borderId="0" xfId="0" applyNumberFormat="1" applyFont="1" applyFill="1" applyBorder="1" applyAlignment="1">
      <alignment vertical="top" wrapText="1"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/>
    </xf>
    <xf numFmtId="172" fontId="20" fillId="0" borderId="0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center" vertical="center" wrapText="1"/>
    </xf>
    <xf numFmtId="178" fontId="26" fillId="0" borderId="10" xfId="0" applyNumberFormat="1" applyFont="1" applyBorder="1" applyAlignment="1">
      <alignment horizontal="center" vertical="center" wrapText="1"/>
    </xf>
    <xf numFmtId="178" fontId="19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9" fillId="24" borderId="0" xfId="0" applyFont="1" applyFill="1" applyAlignment="1">
      <alignment horizontal="center"/>
    </xf>
    <xf numFmtId="0" fontId="22" fillId="24" borderId="0" xfId="0" applyFont="1" applyFill="1" applyAlignment="1">
      <alignment vertical="center" wrapText="1"/>
    </xf>
    <xf numFmtId="0" fontId="20" fillId="24" borderId="0" xfId="0" applyFont="1" applyFill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178" fontId="26" fillId="24" borderId="10" xfId="0" applyNumberFormat="1" applyFont="1" applyFill="1" applyBorder="1" applyAlignment="1">
      <alignment horizontal="center" vertical="center" wrapText="1"/>
    </xf>
    <xf numFmtId="178" fontId="27" fillId="24" borderId="10" xfId="0" applyNumberFormat="1" applyFont="1" applyFill="1" applyBorder="1" applyAlignment="1">
      <alignment horizontal="center" vertical="center" wrapText="1"/>
    </xf>
    <xf numFmtId="178" fontId="26" fillId="24" borderId="10" xfId="0" applyNumberFormat="1" applyFont="1" applyFill="1" applyBorder="1" applyAlignment="1">
      <alignment horizontal="center" vertical="center"/>
    </xf>
    <xf numFmtId="178" fontId="19" fillId="24" borderId="10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179" fontId="27" fillId="0" borderId="11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  <xf numFmtId="178" fontId="38" fillId="0" borderId="10" xfId="0" applyNumberFormat="1" applyFont="1" applyBorder="1" applyAlignment="1">
      <alignment horizontal="center" vertical="center" wrapText="1"/>
    </xf>
    <xf numFmtId="178" fontId="38" fillId="25" borderId="10" xfId="0" applyNumberFormat="1" applyFont="1" applyFill="1" applyBorder="1" applyAlignment="1">
      <alignment horizontal="center" vertical="center" wrapText="1"/>
    </xf>
    <xf numFmtId="178" fontId="38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178" fontId="26" fillId="25" borderId="10" xfId="0" applyNumberFormat="1" applyFont="1" applyFill="1" applyBorder="1" applyAlignment="1">
      <alignment horizontal="center" vertical="center" wrapText="1"/>
    </xf>
    <xf numFmtId="178" fontId="26" fillId="0" borderId="10" xfId="0" applyNumberFormat="1" applyFont="1" applyBorder="1" applyAlignment="1">
      <alignment horizontal="center" vertical="center"/>
    </xf>
    <xf numFmtId="178" fontId="26" fillId="0" borderId="10" xfId="0" applyNumberFormat="1" applyFont="1" applyFill="1" applyBorder="1" applyAlignment="1">
      <alignment horizontal="center" vertical="center" wrapText="1"/>
    </xf>
    <xf numFmtId="178" fontId="19" fillId="0" borderId="10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45">
      <selection activeCell="I7" sqref="I7"/>
    </sheetView>
  </sheetViews>
  <sheetFormatPr defaultColWidth="9.00390625" defaultRowHeight="12.75" outlineLevelRow="2"/>
  <cols>
    <col min="1" max="1" width="18.625" style="0" customWidth="1"/>
    <col min="2" max="2" width="27.25390625" style="0" customWidth="1"/>
    <col min="3" max="3" width="15.875" style="0" customWidth="1"/>
    <col min="4" max="4" width="11.875" style="45" customWidth="1"/>
    <col min="5" max="5" width="12.875" style="35" customWidth="1"/>
    <col min="6" max="6" width="11.25390625" style="0" customWidth="1"/>
    <col min="7" max="7" width="13.375" style="0" customWidth="1"/>
    <col min="8" max="8" width="10.875" style="0" customWidth="1"/>
    <col min="9" max="9" width="10.75390625" style="0" customWidth="1"/>
    <col min="10" max="10" width="10.625" style="0" customWidth="1"/>
    <col min="11" max="11" width="10.25390625" style="0" customWidth="1"/>
  </cols>
  <sheetData>
    <row r="1" spans="1:6" ht="14.25">
      <c r="A1" s="1"/>
      <c r="B1" s="1"/>
      <c r="C1" s="1"/>
      <c r="D1" s="37"/>
      <c r="E1" s="25"/>
      <c r="F1" s="2"/>
    </row>
    <row r="2" spans="1:7" s="4" customFormat="1" ht="15.75">
      <c r="A2" s="46"/>
      <c r="B2" s="46"/>
      <c r="C2" s="46"/>
      <c r="D2" s="46"/>
      <c r="E2" s="46"/>
      <c r="F2" s="46"/>
      <c r="G2" s="46"/>
    </row>
    <row r="3" spans="1:7" s="4" customFormat="1" ht="51.75" customHeight="1">
      <c r="A3" s="46" t="s">
        <v>94</v>
      </c>
      <c r="B3" s="46"/>
      <c r="C3" s="46"/>
      <c r="D3" s="46"/>
      <c r="E3" s="46"/>
      <c r="F3" s="46"/>
      <c r="G3" s="46"/>
    </row>
    <row r="4" spans="1:7" s="4" customFormat="1" ht="11.25" customHeight="1">
      <c r="A4" s="9"/>
      <c r="B4" s="9"/>
      <c r="C4" s="9"/>
      <c r="D4" s="38"/>
      <c r="E4" s="26"/>
      <c r="F4" s="10"/>
      <c r="G4" s="11"/>
    </row>
    <row r="5" spans="1:7" s="4" customFormat="1" ht="15.75">
      <c r="A5" s="5" t="s">
        <v>0</v>
      </c>
      <c r="B5" s="5"/>
      <c r="C5" s="5"/>
      <c r="D5" s="39"/>
      <c r="E5" s="27"/>
      <c r="F5" s="5"/>
      <c r="G5" s="6" t="s">
        <v>1</v>
      </c>
    </row>
    <row r="6" spans="1:7" s="4" customFormat="1" ht="19.5" customHeight="1">
      <c r="A6" s="54" t="s">
        <v>2</v>
      </c>
      <c r="B6" s="54" t="s">
        <v>81</v>
      </c>
      <c r="C6" s="55" t="s">
        <v>93</v>
      </c>
      <c r="D6" s="55" t="s">
        <v>89</v>
      </c>
      <c r="E6" s="56" t="s">
        <v>90</v>
      </c>
      <c r="F6" s="54" t="s">
        <v>3</v>
      </c>
      <c r="G6" s="54" t="s">
        <v>4</v>
      </c>
    </row>
    <row r="7" spans="1:7" s="4" customFormat="1" ht="30.75" customHeight="1">
      <c r="A7" s="57"/>
      <c r="B7" s="57"/>
      <c r="C7" s="58"/>
      <c r="D7" s="59"/>
      <c r="E7" s="60"/>
      <c r="F7" s="57"/>
      <c r="G7" s="57"/>
    </row>
    <row r="8" spans="1:7" s="4" customFormat="1" ht="15">
      <c r="A8" s="13">
        <v>1</v>
      </c>
      <c r="B8" s="13">
        <v>2</v>
      </c>
      <c r="C8" s="49"/>
      <c r="D8" s="40">
        <v>3</v>
      </c>
      <c r="E8" s="28">
        <v>4</v>
      </c>
      <c r="F8" s="13">
        <v>5</v>
      </c>
      <c r="G8" s="13">
        <v>6</v>
      </c>
    </row>
    <row r="9" spans="1:10" s="4" customFormat="1" ht="15">
      <c r="A9" s="14">
        <v>10000000000000000</v>
      </c>
      <c r="B9" s="15" t="s">
        <v>5</v>
      </c>
      <c r="C9" s="41">
        <f>C10+C12+C17+C25+C27+C35+C36+C39+C42+C43+C22</f>
        <v>986242</v>
      </c>
      <c r="D9" s="41">
        <f>D10+D12+D17+D25+D27+D35+D36+D39+D42+D43+D22</f>
        <v>1307066.9</v>
      </c>
      <c r="E9" s="29">
        <f>E10+E12+E17+E22+E25+E27+E35+E36+E39+E42+E43</f>
        <v>788522.6999999998</v>
      </c>
      <c r="F9" s="16">
        <f>E9/D9</f>
        <v>0.6032764658029363</v>
      </c>
      <c r="G9" s="22">
        <f aca="true" t="shared" si="0" ref="G9:G56">E9-D9</f>
        <v>-518544.20000000007</v>
      </c>
      <c r="J9" s="8"/>
    </row>
    <row r="10" spans="1:10" s="4" customFormat="1" ht="15">
      <c r="A10" s="14">
        <v>10100000000000000</v>
      </c>
      <c r="B10" s="15" t="s">
        <v>51</v>
      </c>
      <c r="C10" s="22">
        <f>C11</f>
        <v>633348</v>
      </c>
      <c r="D10" s="41">
        <f>D11</f>
        <v>923104.7</v>
      </c>
      <c r="E10" s="29">
        <f>E11</f>
        <v>622428.2</v>
      </c>
      <c r="F10" s="16">
        <f aca="true" t="shared" si="1" ref="F10:F56">E10/D10</f>
        <v>0.6742769265501519</v>
      </c>
      <c r="G10" s="22">
        <f t="shared" si="0"/>
        <v>-300676.5</v>
      </c>
      <c r="J10" s="8"/>
    </row>
    <row r="11" spans="1:10" s="4" customFormat="1" ht="30" customHeight="1">
      <c r="A11" s="17" t="s">
        <v>6</v>
      </c>
      <c r="B11" s="15" t="s">
        <v>7</v>
      </c>
      <c r="C11" s="22">
        <v>633348</v>
      </c>
      <c r="D11" s="41">
        <f>838620.5+84484.2</f>
        <v>923104.7</v>
      </c>
      <c r="E11" s="29">
        <v>622428.2</v>
      </c>
      <c r="F11" s="16">
        <f t="shared" si="1"/>
        <v>0.6742769265501519</v>
      </c>
      <c r="G11" s="22">
        <f t="shared" si="0"/>
        <v>-300676.5</v>
      </c>
      <c r="J11" s="8"/>
    </row>
    <row r="12" spans="1:10" s="4" customFormat="1" ht="60">
      <c r="A12" s="17" t="s">
        <v>57</v>
      </c>
      <c r="B12" s="15" t="s">
        <v>82</v>
      </c>
      <c r="C12" s="22">
        <v>40623</v>
      </c>
      <c r="D12" s="41">
        <v>43645</v>
      </c>
      <c r="E12" s="29">
        <v>23778.5</v>
      </c>
      <c r="F12" s="16">
        <f t="shared" si="1"/>
        <v>0.5448161301409096</v>
      </c>
      <c r="G12" s="22">
        <f t="shared" si="0"/>
        <v>-19866.5</v>
      </c>
      <c r="J12" s="8"/>
    </row>
    <row r="13" spans="1:10" s="4" customFormat="1" ht="30" hidden="1">
      <c r="A13" s="17" t="s">
        <v>42</v>
      </c>
      <c r="B13" s="15" t="s">
        <v>46</v>
      </c>
      <c r="C13" s="22"/>
      <c r="D13" s="41"/>
      <c r="E13" s="29"/>
      <c r="F13" s="16"/>
      <c r="G13" s="22">
        <f t="shared" si="0"/>
        <v>0</v>
      </c>
      <c r="J13" s="8"/>
    </row>
    <row r="14" spans="1:10" s="4" customFormat="1" ht="30" hidden="1">
      <c r="A14" s="17" t="s">
        <v>43</v>
      </c>
      <c r="B14" s="15" t="s">
        <v>48</v>
      </c>
      <c r="C14" s="22"/>
      <c r="D14" s="41"/>
      <c r="E14" s="29"/>
      <c r="F14" s="16"/>
      <c r="G14" s="22">
        <f t="shared" si="0"/>
        <v>0</v>
      </c>
      <c r="J14" s="8"/>
    </row>
    <row r="15" spans="1:10" s="4" customFormat="1" ht="30" hidden="1">
      <c r="A15" s="17" t="s">
        <v>44</v>
      </c>
      <c r="B15" s="15" t="s">
        <v>47</v>
      </c>
      <c r="C15" s="22"/>
      <c r="D15" s="41"/>
      <c r="E15" s="29"/>
      <c r="F15" s="16"/>
      <c r="G15" s="22">
        <f t="shared" si="0"/>
        <v>0</v>
      </c>
      <c r="J15" s="8"/>
    </row>
    <row r="16" spans="1:10" s="4" customFormat="1" ht="30" hidden="1">
      <c r="A16" s="17" t="s">
        <v>45</v>
      </c>
      <c r="B16" s="15" t="s">
        <v>49</v>
      </c>
      <c r="C16" s="22"/>
      <c r="D16" s="41"/>
      <c r="E16" s="29"/>
      <c r="F16" s="16"/>
      <c r="G16" s="22">
        <f t="shared" si="0"/>
        <v>0</v>
      </c>
      <c r="J16" s="8"/>
    </row>
    <row r="17" spans="1:10" s="4" customFormat="1" ht="17.25" customHeight="1">
      <c r="A17" s="14">
        <v>10500000000000000</v>
      </c>
      <c r="B17" s="15" t="s">
        <v>8</v>
      </c>
      <c r="C17" s="22">
        <f>C18+C19+C20+C21</f>
        <v>32338</v>
      </c>
      <c r="D17" s="41">
        <v>39779.5</v>
      </c>
      <c r="E17" s="29">
        <f>E18+E19+E20+E21</f>
        <v>28908.9</v>
      </c>
      <c r="F17" s="16">
        <f t="shared" si="1"/>
        <v>0.7267285913598713</v>
      </c>
      <c r="G17" s="22">
        <f t="shared" si="0"/>
        <v>-10870.599999999999</v>
      </c>
      <c r="J17" s="8"/>
    </row>
    <row r="18" spans="1:10" s="4" customFormat="1" ht="54.75" customHeight="1">
      <c r="A18" s="17" t="s">
        <v>86</v>
      </c>
      <c r="B18" s="15" t="s">
        <v>87</v>
      </c>
      <c r="C18" s="22"/>
      <c r="D18" s="41">
        <v>14204</v>
      </c>
      <c r="E18" s="29">
        <v>9251.1</v>
      </c>
      <c r="F18" s="16">
        <f t="shared" si="1"/>
        <v>0.6513024500140806</v>
      </c>
      <c r="G18" s="22">
        <f t="shared" si="0"/>
        <v>-4952.9</v>
      </c>
      <c r="J18" s="8"/>
    </row>
    <row r="19" spans="1:11" s="4" customFormat="1" ht="42.75" customHeight="1">
      <c r="A19" s="17" t="s">
        <v>9</v>
      </c>
      <c r="B19" s="15" t="s">
        <v>10</v>
      </c>
      <c r="C19" s="22">
        <v>7237</v>
      </c>
      <c r="D19" s="41"/>
      <c r="E19" s="29">
        <v>-638.6</v>
      </c>
      <c r="F19" s="16" t="s">
        <v>58</v>
      </c>
      <c r="G19" s="22">
        <f t="shared" si="0"/>
        <v>-638.6</v>
      </c>
      <c r="J19" s="8"/>
      <c r="K19" s="24"/>
    </row>
    <row r="20" spans="1:7" s="4" customFormat="1" ht="30.75" customHeight="1">
      <c r="A20" s="17" t="s">
        <v>40</v>
      </c>
      <c r="B20" s="15" t="s">
        <v>11</v>
      </c>
      <c r="C20" s="22">
        <v>6643</v>
      </c>
      <c r="D20" s="41">
        <v>12345</v>
      </c>
      <c r="E20" s="29">
        <v>11545.5</v>
      </c>
      <c r="F20" s="16">
        <f t="shared" si="1"/>
        <v>0.9352369380315917</v>
      </c>
      <c r="G20" s="22">
        <f t="shared" si="0"/>
        <v>-799.5</v>
      </c>
    </row>
    <row r="21" spans="1:10" s="4" customFormat="1" ht="43.5" customHeight="1">
      <c r="A21" s="17" t="s">
        <v>41</v>
      </c>
      <c r="B21" s="15" t="s">
        <v>36</v>
      </c>
      <c r="C21" s="22">
        <v>18458</v>
      </c>
      <c r="D21" s="41">
        <v>13230.5</v>
      </c>
      <c r="E21" s="29">
        <v>8750.9</v>
      </c>
      <c r="F21" s="16">
        <f t="shared" si="1"/>
        <v>0.6614186916594232</v>
      </c>
      <c r="G21" s="22">
        <f t="shared" si="0"/>
        <v>-4479.6</v>
      </c>
      <c r="J21" s="8"/>
    </row>
    <row r="22" spans="1:10" s="4" customFormat="1" ht="22.5" customHeight="1">
      <c r="A22" s="14">
        <v>10600000000000000</v>
      </c>
      <c r="B22" s="15" t="s">
        <v>79</v>
      </c>
      <c r="C22" s="50">
        <f>C23+C24</f>
        <v>198431</v>
      </c>
      <c r="D22" s="42">
        <f>D23+D24</f>
        <v>213973.2</v>
      </c>
      <c r="E22" s="29">
        <f>E23+E24</f>
        <v>64981.399999999994</v>
      </c>
      <c r="F22" s="16">
        <f t="shared" si="1"/>
        <v>0.30368943400388454</v>
      </c>
      <c r="G22" s="22">
        <f t="shared" si="0"/>
        <v>-148991.80000000002</v>
      </c>
      <c r="J22" s="8"/>
    </row>
    <row r="23" spans="1:10" s="4" customFormat="1" ht="36.75" customHeight="1">
      <c r="A23" s="17" t="s">
        <v>69</v>
      </c>
      <c r="B23" s="15" t="s">
        <v>71</v>
      </c>
      <c r="C23" s="22">
        <v>50460</v>
      </c>
      <c r="D23" s="41">
        <v>58140.3</v>
      </c>
      <c r="E23" s="29">
        <v>2816.2</v>
      </c>
      <c r="F23" s="16">
        <f t="shared" si="1"/>
        <v>0.04843800255588636</v>
      </c>
      <c r="G23" s="22">
        <f t="shared" si="0"/>
        <v>-55324.100000000006</v>
      </c>
      <c r="J23" s="8"/>
    </row>
    <row r="24" spans="1:10" s="4" customFormat="1" ht="24" customHeight="1">
      <c r="A24" s="17" t="s">
        <v>70</v>
      </c>
      <c r="B24" s="15" t="s">
        <v>72</v>
      </c>
      <c r="C24" s="22">
        <v>147971</v>
      </c>
      <c r="D24" s="41">
        <v>155832.9</v>
      </c>
      <c r="E24" s="29">
        <v>62165.2</v>
      </c>
      <c r="F24" s="16">
        <f t="shared" si="1"/>
        <v>0.39892217882103204</v>
      </c>
      <c r="G24" s="22">
        <f t="shared" si="0"/>
        <v>-93667.7</v>
      </c>
      <c r="J24" s="8"/>
    </row>
    <row r="25" spans="1:10" s="4" customFormat="1" ht="15">
      <c r="A25" s="14">
        <v>10800000000000000</v>
      </c>
      <c r="B25" s="15" t="s">
        <v>12</v>
      </c>
      <c r="C25" s="22">
        <v>9516</v>
      </c>
      <c r="D25" s="41">
        <v>11073.5</v>
      </c>
      <c r="E25" s="29">
        <v>4179.4</v>
      </c>
      <c r="F25" s="16">
        <f t="shared" si="1"/>
        <v>0.37742357881428634</v>
      </c>
      <c r="G25" s="22">
        <f t="shared" si="0"/>
        <v>-6894.1</v>
      </c>
      <c r="J25" s="8"/>
    </row>
    <row r="26" spans="1:7" s="4" customFormat="1" ht="67.5" customHeight="1" hidden="1" outlineLevel="1">
      <c r="A26" s="14">
        <v>10900000000000000</v>
      </c>
      <c r="B26" s="15" t="s">
        <v>13</v>
      </c>
      <c r="C26" s="22"/>
      <c r="D26" s="41"/>
      <c r="E26" s="29"/>
      <c r="F26" s="16" t="s">
        <v>58</v>
      </c>
      <c r="G26" s="22">
        <f t="shared" si="0"/>
        <v>0</v>
      </c>
    </row>
    <row r="27" spans="1:10" s="4" customFormat="1" ht="15" collapsed="1">
      <c r="A27" s="14">
        <v>11100000000000000</v>
      </c>
      <c r="B27" s="15" t="s">
        <v>14</v>
      </c>
      <c r="C27" s="22">
        <f>C28+C29+C32+C33+C34</f>
        <v>63750</v>
      </c>
      <c r="D27" s="41">
        <f>D28+D29+D31+D32+D33</f>
        <v>64050</v>
      </c>
      <c r="E27" s="29">
        <f>E28+E29+E30+E31+E32+E33+E34</f>
        <v>36591.1</v>
      </c>
      <c r="F27" s="16">
        <f t="shared" si="1"/>
        <v>0.5712896174863388</v>
      </c>
      <c r="G27" s="22">
        <f t="shared" si="0"/>
        <v>-27458.9</v>
      </c>
      <c r="J27" s="8"/>
    </row>
    <row r="28" spans="1:10" s="4" customFormat="1" ht="60">
      <c r="A28" s="17" t="s">
        <v>30</v>
      </c>
      <c r="B28" s="15" t="s">
        <v>15</v>
      </c>
      <c r="C28" s="22">
        <v>47000</v>
      </c>
      <c r="D28" s="41">
        <v>47000</v>
      </c>
      <c r="E28" s="29">
        <v>30302</v>
      </c>
      <c r="F28" s="16">
        <f t="shared" si="1"/>
        <v>0.6447234042553192</v>
      </c>
      <c r="G28" s="22">
        <f t="shared" si="0"/>
        <v>-16698</v>
      </c>
      <c r="J28" s="8"/>
    </row>
    <row r="29" spans="1:10" s="4" customFormat="1" ht="108.75" customHeight="1">
      <c r="A29" s="17" t="s">
        <v>66</v>
      </c>
      <c r="B29" s="15" t="s">
        <v>73</v>
      </c>
      <c r="C29" s="22">
        <v>10050</v>
      </c>
      <c r="D29" s="41">
        <v>10050</v>
      </c>
      <c r="E29" s="29">
        <v>3125.7</v>
      </c>
      <c r="F29" s="16">
        <f t="shared" si="1"/>
        <v>0.3110149253731343</v>
      </c>
      <c r="G29" s="22">
        <f t="shared" si="0"/>
        <v>-6924.3</v>
      </c>
      <c r="J29" s="8"/>
    </row>
    <row r="30" spans="1:10" s="4" customFormat="1" ht="135.75" customHeight="1">
      <c r="A30" s="17" t="s">
        <v>78</v>
      </c>
      <c r="B30" s="15" t="s">
        <v>80</v>
      </c>
      <c r="C30" s="22"/>
      <c r="D30" s="41"/>
      <c r="E30" s="29">
        <v>25.8</v>
      </c>
      <c r="F30" s="16" t="s">
        <v>58</v>
      </c>
      <c r="G30" s="22">
        <f t="shared" si="0"/>
        <v>25.8</v>
      </c>
      <c r="J30" s="8"/>
    </row>
    <row r="31" spans="1:10" s="4" customFormat="1" ht="30">
      <c r="A31" s="17" t="s">
        <v>50</v>
      </c>
      <c r="B31" s="15" t="s">
        <v>16</v>
      </c>
      <c r="C31" s="22"/>
      <c r="D31" s="41">
        <v>4000</v>
      </c>
      <c r="E31" s="29">
        <v>1562.6</v>
      </c>
      <c r="F31" s="16">
        <f t="shared" si="1"/>
        <v>0.39065</v>
      </c>
      <c r="G31" s="22">
        <f t="shared" si="0"/>
        <v>-2437.4</v>
      </c>
      <c r="J31" s="8"/>
    </row>
    <row r="32" spans="1:10" s="4" customFormat="1" ht="75" outlineLevel="1">
      <c r="A32" s="17" t="s">
        <v>37</v>
      </c>
      <c r="B32" s="15" t="s">
        <v>38</v>
      </c>
      <c r="C32" s="22">
        <v>3700</v>
      </c>
      <c r="D32" s="41">
        <v>0</v>
      </c>
      <c r="E32" s="29">
        <v>0</v>
      </c>
      <c r="F32" s="16" t="s">
        <v>58</v>
      </c>
      <c r="G32" s="22">
        <f t="shared" si="0"/>
        <v>0</v>
      </c>
      <c r="J32" s="8"/>
    </row>
    <row r="33" spans="1:10" s="4" customFormat="1" ht="30">
      <c r="A33" s="17" t="s">
        <v>67</v>
      </c>
      <c r="B33" s="15" t="s">
        <v>63</v>
      </c>
      <c r="C33" s="22"/>
      <c r="D33" s="41">
        <v>3000</v>
      </c>
      <c r="E33" s="29">
        <v>1558.6</v>
      </c>
      <c r="F33" s="16">
        <f t="shared" si="1"/>
        <v>0.5195333333333333</v>
      </c>
      <c r="G33" s="22">
        <f t="shared" si="0"/>
        <v>-1441.4</v>
      </c>
      <c r="J33" s="8"/>
    </row>
    <row r="34" spans="1:10" s="4" customFormat="1" ht="90">
      <c r="A34" s="17" t="s">
        <v>91</v>
      </c>
      <c r="B34" s="36" t="s">
        <v>92</v>
      </c>
      <c r="C34" s="22">
        <v>3000</v>
      </c>
      <c r="D34" s="41"/>
      <c r="E34" s="29">
        <v>16.4</v>
      </c>
      <c r="F34" s="16"/>
      <c r="G34" s="22">
        <f t="shared" si="0"/>
        <v>16.4</v>
      </c>
      <c r="J34" s="8"/>
    </row>
    <row r="35" spans="1:10" s="4" customFormat="1" ht="45">
      <c r="A35" s="17" t="s">
        <v>17</v>
      </c>
      <c r="B35" s="15" t="s">
        <v>18</v>
      </c>
      <c r="C35" s="22">
        <v>2789</v>
      </c>
      <c r="D35" s="41">
        <v>4505</v>
      </c>
      <c r="E35" s="30">
        <v>2087.5</v>
      </c>
      <c r="F35" s="16">
        <f t="shared" si="1"/>
        <v>0.46337402885682577</v>
      </c>
      <c r="G35" s="22">
        <f t="shared" si="0"/>
        <v>-2417.5</v>
      </c>
      <c r="J35" s="8"/>
    </row>
    <row r="36" spans="1:10" s="4" customFormat="1" ht="48.75" customHeight="1">
      <c r="A36" s="17" t="s">
        <v>52</v>
      </c>
      <c r="B36" s="15" t="s">
        <v>53</v>
      </c>
      <c r="C36" s="22">
        <f>C37+C38</f>
        <v>232</v>
      </c>
      <c r="D36" s="41">
        <f>D37+D38</f>
        <v>167</v>
      </c>
      <c r="E36" s="29">
        <f>E37+E38</f>
        <v>1527.1</v>
      </c>
      <c r="F36" s="16">
        <f t="shared" si="1"/>
        <v>9.144311377245508</v>
      </c>
      <c r="G36" s="22">
        <f t="shared" si="0"/>
        <v>1360.1</v>
      </c>
      <c r="J36" s="8"/>
    </row>
    <row r="37" spans="1:10" s="4" customFormat="1" ht="30" customHeight="1">
      <c r="A37" s="17" t="s">
        <v>32</v>
      </c>
      <c r="B37" s="15" t="s">
        <v>74</v>
      </c>
      <c r="C37" s="22">
        <v>232</v>
      </c>
      <c r="D37" s="41">
        <v>167</v>
      </c>
      <c r="E37" s="29">
        <v>24</v>
      </c>
      <c r="F37" s="16">
        <f t="shared" si="1"/>
        <v>0.1437125748502994</v>
      </c>
      <c r="G37" s="22">
        <f t="shared" si="0"/>
        <v>-143</v>
      </c>
      <c r="J37" s="8"/>
    </row>
    <row r="38" spans="1:10" s="4" customFormat="1" ht="30">
      <c r="A38" s="17" t="s">
        <v>33</v>
      </c>
      <c r="B38" s="15" t="s">
        <v>34</v>
      </c>
      <c r="C38" s="22"/>
      <c r="D38" s="41">
        <v>0</v>
      </c>
      <c r="E38" s="29">
        <v>1503.1</v>
      </c>
      <c r="F38" s="16" t="s">
        <v>58</v>
      </c>
      <c r="G38" s="22">
        <f t="shared" si="0"/>
        <v>1503.1</v>
      </c>
      <c r="J38" s="8"/>
    </row>
    <row r="39" spans="1:10" s="4" customFormat="1" ht="45">
      <c r="A39" s="17" t="s">
        <v>54</v>
      </c>
      <c r="B39" s="15" t="s">
        <v>55</v>
      </c>
      <c r="C39" s="22">
        <f>C40+C41</f>
        <v>3553</v>
      </c>
      <c r="D39" s="41">
        <f>D40+D41</f>
        <v>3553</v>
      </c>
      <c r="E39" s="29">
        <f>E40+E41</f>
        <v>2502.2000000000003</v>
      </c>
      <c r="F39" s="16">
        <f t="shared" si="1"/>
        <v>0.7042499296369266</v>
      </c>
      <c r="G39" s="22">
        <f t="shared" si="0"/>
        <v>-1050.7999999999997</v>
      </c>
      <c r="J39" s="8"/>
    </row>
    <row r="40" spans="1:10" s="4" customFormat="1" ht="62.25" customHeight="1">
      <c r="A40" s="17" t="s">
        <v>31</v>
      </c>
      <c r="B40" s="15" t="s">
        <v>75</v>
      </c>
      <c r="C40" s="22">
        <v>500</v>
      </c>
      <c r="D40" s="41">
        <v>500</v>
      </c>
      <c r="E40" s="29">
        <v>20.9</v>
      </c>
      <c r="F40" s="16">
        <f t="shared" si="1"/>
        <v>0.0418</v>
      </c>
      <c r="G40" s="22">
        <f t="shared" si="0"/>
        <v>-479.1</v>
      </c>
      <c r="J40" s="8"/>
    </row>
    <row r="41" spans="1:10" s="4" customFormat="1" ht="30">
      <c r="A41" s="17" t="s">
        <v>39</v>
      </c>
      <c r="B41" s="15" t="s">
        <v>19</v>
      </c>
      <c r="C41" s="22">
        <v>3053</v>
      </c>
      <c r="D41" s="41">
        <v>3053</v>
      </c>
      <c r="E41" s="29">
        <v>2481.3</v>
      </c>
      <c r="F41" s="16">
        <f t="shared" si="1"/>
        <v>0.8127415656731085</v>
      </c>
      <c r="G41" s="22">
        <f t="shared" si="0"/>
        <v>-571.6999999999998</v>
      </c>
      <c r="J41" s="8"/>
    </row>
    <row r="42" spans="1:10" s="4" customFormat="1" ht="63" customHeight="1">
      <c r="A42" s="17" t="s">
        <v>27</v>
      </c>
      <c r="B42" s="15" t="s">
        <v>76</v>
      </c>
      <c r="C42" s="22">
        <v>1239</v>
      </c>
      <c r="D42" s="41">
        <v>2016</v>
      </c>
      <c r="E42" s="29">
        <v>749.2</v>
      </c>
      <c r="F42" s="16">
        <f t="shared" si="1"/>
        <v>0.37162698412698414</v>
      </c>
      <c r="G42" s="22">
        <f t="shared" si="0"/>
        <v>-1266.8</v>
      </c>
      <c r="J42" s="8"/>
    </row>
    <row r="43" spans="1:10" s="4" customFormat="1" ht="17.25" customHeight="1">
      <c r="A43" s="17" t="s">
        <v>56</v>
      </c>
      <c r="B43" s="15" t="s">
        <v>20</v>
      </c>
      <c r="C43" s="22">
        <v>423</v>
      </c>
      <c r="D43" s="41">
        <f>D44+D45</f>
        <v>1200</v>
      </c>
      <c r="E43" s="29">
        <f>E44+E45</f>
        <v>789.2</v>
      </c>
      <c r="F43" s="16">
        <f t="shared" si="1"/>
        <v>0.6576666666666667</v>
      </c>
      <c r="G43" s="22">
        <f t="shared" si="0"/>
        <v>-410.79999999999995</v>
      </c>
      <c r="J43" s="8"/>
    </row>
    <row r="44" spans="1:7" s="4" customFormat="1" ht="16.5" customHeight="1">
      <c r="A44" s="17" t="s">
        <v>29</v>
      </c>
      <c r="B44" s="15" t="s">
        <v>28</v>
      </c>
      <c r="C44" s="22"/>
      <c r="D44" s="41"/>
      <c r="E44" s="29">
        <v>-8.5</v>
      </c>
      <c r="F44" s="16" t="s">
        <v>58</v>
      </c>
      <c r="G44" s="22">
        <f t="shared" si="0"/>
        <v>-8.5</v>
      </c>
    </row>
    <row r="45" spans="1:7" s="4" customFormat="1" ht="19.5" customHeight="1">
      <c r="A45" s="17" t="s">
        <v>88</v>
      </c>
      <c r="B45" s="15" t="s">
        <v>20</v>
      </c>
      <c r="C45" s="22"/>
      <c r="D45" s="41">
        <v>1200</v>
      </c>
      <c r="E45" s="29">
        <v>797.7</v>
      </c>
      <c r="F45" s="16">
        <f t="shared" si="1"/>
        <v>0.6647500000000001</v>
      </c>
      <c r="G45" s="22">
        <f t="shared" si="0"/>
        <v>-402.29999999999995</v>
      </c>
    </row>
    <row r="46" spans="1:7" s="4" customFormat="1" ht="57.75" customHeight="1">
      <c r="A46" s="18">
        <v>20000000000000000</v>
      </c>
      <c r="B46" s="19" t="s">
        <v>21</v>
      </c>
      <c r="C46" s="22">
        <f>C47+C53+C54+C57</f>
        <v>2392207</v>
      </c>
      <c r="D46" s="41">
        <f>D47+D53+D54+D55</f>
        <v>3132980.3000000003</v>
      </c>
      <c r="E46" s="29">
        <f>E47+E53+E54+E55</f>
        <v>1522085.5</v>
      </c>
      <c r="F46" s="16">
        <f t="shared" si="1"/>
        <v>0.4858267062834707</v>
      </c>
      <c r="G46" s="22">
        <f t="shared" si="0"/>
        <v>-1610894.8000000003</v>
      </c>
    </row>
    <row r="47" spans="1:10" s="4" customFormat="1" ht="61.5" customHeight="1">
      <c r="A47" s="18">
        <v>20200000000000000</v>
      </c>
      <c r="B47" s="19" t="s">
        <v>21</v>
      </c>
      <c r="C47" s="51">
        <f>C48+C49+C50+C51+C52</f>
        <v>2392207</v>
      </c>
      <c r="D47" s="43">
        <f>D48+D49+D50+D51+D52</f>
        <v>3132980.3000000003</v>
      </c>
      <c r="E47" s="31">
        <f>E48+E49+E50+E51+E52</f>
        <v>1524232.3</v>
      </c>
      <c r="F47" s="16">
        <f t="shared" si="1"/>
        <v>0.486511932424216</v>
      </c>
      <c r="G47" s="22">
        <f t="shared" si="0"/>
        <v>-1608748.0000000002</v>
      </c>
      <c r="H47" s="12"/>
      <c r="J47" s="8"/>
    </row>
    <row r="48" spans="1:10" s="4" customFormat="1" ht="43.5" customHeight="1">
      <c r="A48" s="20" t="s">
        <v>59</v>
      </c>
      <c r="B48" s="19" t="s">
        <v>22</v>
      </c>
      <c r="C48" s="52">
        <v>445386</v>
      </c>
      <c r="D48" s="43">
        <f>389735.5+7000</f>
        <v>396735.5</v>
      </c>
      <c r="E48" s="31">
        <v>203134</v>
      </c>
      <c r="F48" s="16">
        <f t="shared" si="1"/>
        <v>0.512013671577159</v>
      </c>
      <c r="G48" s="22">
        <f t="shared" si="0"/>
        <v>-193601.5</v>
      </c>
      <c r="J48" s="8"/>
    </row>
    <row r="49" spans="1:10" s="4" customFormat="1" ht="18.75" customHeight="1" hidden="1" outlineLevel="1">
      <c r="A49" s="20" t="s">
        <v>68</v>
      </c>
      <c r="B49" s="19" t="s">
        <v>64</v>
      </c>
      <c r="C49" s="52"/>
      <c r="D49" s="43"/>
      <c r="E49" s="31">
        <v>0</v>
      </c>
      <c r="F49" s="16" t="e">
        <f t="shared" si="1"/>
        <v>#DIV/0!</v>
      </c>
      <c r="G49" s="22">
        <f t="shared" si="0"/>
        <v>0</v>
      </c>
      <c r="J49" s="8"/>
    </row>
    <row r="50" spans="1:10" s="4" customFormat="1" ht="58.5" customHeight="1" collapsed="1">
      <c r="A50" s="20" t="s">
        <v>60</v>
      </c>
      <c r="B50" s="19" t="s">
        <v>26</v>
      </c>
      <c r="C50" s="52">
        <v>187363</v>
      </c>
      <c r="D50" s="43">
        <v>626231.5</v>
      </c>
      <c r="E50" s="31">
        <v>242618.5</v>
      </c>
      <c r="F50" s="16">
        <f t="shared" si="1"/>
        <v>0.387426215385205</v>
      </c>
      <c r="G50" s="22">
        <f t="shared" si="0"/>
        <v>-383613</v>
      </c>
      <c r="J50" s="8"/>
    </row>
    <row r="51" spans="1:10" s="4" customFormat="1" ht="59.25" customHeight="1">
      <c r="A51" s="20" t="s">
        <v>61</v>
      </c>
      <c r="B51" s="19" t="s">
        <v>23</v>
      </c>
      <c r="C51" s="52">
        <v>1658168</v>
      </c>
      <c r="D51" s="43">
        <v>1868630.1</v>
      </c>
      <c r="E51" s="31">
        <v>926657.3</v>
      </c>
      <c r="F51" s="16">
        <f t="shared" si="1"/>
        <v>0.49590194442442087</v>
      </c>
      <c r="G51" s="22">
        <f t="shared" si="0"/>
        <v>-941972.8</v>
      </c>
      <c r="J51" s="8"/>
    </row>
    <row r="52" spans="1:10" s="4" customFormat="1" ht="30.75" customHeight="1">
      <c r="A52" s="20" t="s">
        <v>62</v>
      </c>
      <c r="B52" s="19" t="s">
        <v>24</v>
      </c>
      <c r="C52" s="52">
        <v>101290</v>
      </c>
      <c r="D52" s="43">
        <v>241383.2</v>
      </c>
      <c r="E52" s="31">
        <v>151822.5</v>
      </c>
      <c r="F52" s="16">
        <f t="shared" si="1"/>
        <v>0.6289687931885898</v>
      </c>
      <c r="G52" s="22">
        <f t="shared" si="0"/>
        <v>-89560.70000000001</v>
      </c>
      <c r="J52" s="8"/>
    </row>
    <row r="53" spans="1:10" s="4" customFormat="1" ht="31.5" customHeight="1">
      <c r="A53" s="20" t="s">
        <v>83</v>
      </c>
      <c r="B53" s="19" t="s">
        <v>77</v>
      </c>
      <c r="C53" s="19"/>
      <c r="D53" s="43"/>
      <c r="E53" s="31">
        <v>100</v>
      </c>
      <c r="F53" s="16" t="s">
        <v>58</v>
      </c>
      <c r="G53" s="22">
        <f t="shared" si="0"/>
        <v>100</v>
      </c>
      <c r="J53" s="8"/>
    </row>
    <row r="54" spans="1:10" s="4" customFormat="1" ht="30.75" customHeight="1" hidden="1" outlineLevel="2">
      <c r="A54" s="20" t="s">
        <v>84</v>
      </c>
      <c r="B54" s="19" t="s">
        <v>65</v>
      </c>
      <c r="C54" s="19"/>
      <c r="D54" s="43"/>
      <c r="E54" s="31">
        <v>0</v>
      </c>
      <c r="F54" s="16"/>
      <c r="G54" s="22">
        <f t="shared" si="0"/>
        <v>0</v>
      </c>
      <c r="J54" s="8"/>
    </row>
    <row r="55" spans="1:10" s="4" customFormat="1" ht="30" customHeight="1" collapsed="1">
      <c r="A55" s="20" t="s">
        <v>85</v>
      </c>
      <c r="B55" s="19" t="s">
        <v>35</v>
      </c>
      <c r="C55" s="19"/>
      <c r="D55" s="43"/>
      <c r="E55" s="31">
        <v>-2246.8</v>
      </c>
      <c r="F55" s="16" t="s">
        <v>58</v>
      </c>
      <c r="G55" s="22">
        <f t="shared" si="0"/>
        <v>-2246.8</v>
      </c>
      <c r="J55" s="8"/>
    </row>
    <row r="56" spans="1:10" s="4" customFormat="1" ht="15.75" customHeight="1">
      <c r="A56" s="47" t="s">
        <v>25</v>
      </c>
      <c r="B56" s="48"/>
      <c r="C56" s="53">
        <v>3378449</v>
      </c>
      <c r="D56" s="44">
        <f>D9+D46</f>
        <v>4440047.2</v>
      </c>
      <c r="E56" s="32">
        <f>E9+E46</f>
        <v>2310608.1999999997</v>
      </c>
      <c r="F56" s="21">
        <f t="shared" si="1"/>
        <v>0.5204017200537867</v>
      </c>
      <c r="G56" s="23">
        <f t="shared" si="0"/>
        <v>-2129439.0000000005</v>
      </c>
      <c r="J56" s="8"/>
    </row>
    <row r="57" spans="4:5" s="4" customFormat="1" ht="15">
      <c r="D57" s="24"/>
      <c r="E57" s="33"/>
    </row>
    <row r="58" spans="1:5" s="4" customFormat="1" ht="15.75">
      <c r="A58" s="7"/>
      <c r="B58" s="7"/>
      <c r="C58" s="7"/>
      <c r="D58" s="24"/>
      <c r="E58" s="33"/>
    </row>
    <row r="59" spans="4:5" s="3" customFormat="1" ht="12.75">
      <c r="D59" s="45"/>
      <c r="E59" s="34"/>
    </row>
    <row r="60" spans="4:5" s="3" customFormat="1" ht="12.75">
      <c r="D60" s="45"/>
      <c r="E60" s="34"/>
    </row>
    <row r="61" spans="4:5" s="3" customFormat="1" ht="12.75">
      <c r="D61" s="45"/>
      <c r="E61" s="34"/>
    </row>
    <row r="62" spans="4:5" s="3" customFormat="1" ht="12.75">
      <c r="D62" s="45"/>
      <c r="E62" s="34"/>
    </row>
    <row r="63" spans="4:5" s="3" customFormat="1" ht="12.75">
      <c r="D63" s="45"/>
      <c r="E63" s="34"/>
    </row>
    <row r="64" spans="4:5" s="3" customFormat="1" ht="12.75">
      <c r="D64" s="45"/>
      <c r="E64" s="34"/>
    </row>
    <row r="65" spans="4:5" s="3" customFormat="1" ht="12.75">
      <c r="D65" s="45"/>
      <c r="E65" s="34"/>
    </row>
    <row r="66" spans="4:5" s="3" customFormat="1" ht="12.75">
      <c r="D66" s="45"/>
      <c r="E66" s="34"/>
    </row>
    <row r="67" spans="4:5" s="3" customFormat="1" ht="12.75">
      <c r="D67" s="45"/>
      <c r="E67" s="34"/>
    </row>
  </sheetData>
  <sheetProtection/>
  <mergeCells count="10">
    <mergeCell ref="A56:B56"/>
    <mergeCell ref="A2:G2"/>
    <mergeCell ref="A3:G3"/>
    <mergeCell ref="A6:A7"/>
    <mergeCell ref="B6:B7"/>
    <mergeCell ref="D6:D7"/>
    <mergeCell ref="E6:E7"/>
    <mergeCell ref="F6:F7"/>
    <mergeCell ref="C6:C7"/>
    <mergeCell ref="G6:G7"/>
  </mergeCells>
  <printOptions/>
  <pageMargins left="0.984251968503937" right="0.5905511811023623" top="0" bottom="0" header="0.31496062992125984" footer="0.31496062992125984"/>
  <pageSetup fitToHeight="0" fitToWidth="1" horizontalDpi="600" verticalDpi="600" orientation="portrait" paperSize="9" scale="91" r:id="rId1"/>
  <headerFooter>
    <oddHeader>&amp;C3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 Анна</dc:creator>
  <cp:keywords/>
  <dc:description/>
  <cp:lastModifiedBy>Luneva_312</cp:lastModifiedBy>
  <cp:lastPrinted>2022-04-13T06:10:42Z</cp:lastPrinted>
  <dcterms:created xsi:type="dcterms:W3CDTF">2008-10-14T12:48:54Z</dcterms:created>
  <dcterms:modified xsi:type="dcterms:W3CDTF">2023-07-26T14:09:38Z</dcterms:modified>
  <cp:category/>
  <cp:version/>
  <cp:contentType/>
  <cp:contentStatus/>
</cp:coreProperties>
</file>