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1 кватал" sheetId="1" r:id="rId1"/>
  </sheets>
  <definedNames>
    <definedName name="_xlnm.Print_Titles" localSheetId="0">'1 кватал'!$7:$9</definedName>
  </definedNames>
  <calcPr fullCalcOnLoad="1"/>
</workbook>
</file>

<file path=xl/sharedStrings.xml><?xml version="1.0" encoding="utf-8"?>
<sst xmlns="http://schemas.openxmlformats.org/spreadsheetml/2006/main" count="106" uniqueCount="98">
  <si>
    <t xml:space="preserve">                                                </t>
  </si>
  <si>
    <t>(тыс.руб.)</t>
  </si>
  <si>
    <t xml:space="preserve"> КОД</t>
  </si>
  <si>
    <t>Процент исполнения</t>
  </si>
  <si>
    <t>Отклонение (+,-)</t>
  </si>
  <si>
    <t xml:space="preserve">Доходы                                                                                                                                  </t>
  </si>
  <si>
    <t>10102000010000110</t>
  </si>
  <si>
    <t>Налог на доходы физических лиц</t>
  </si>
  <si>
    <t>Налоги на совокупный доход</t>
  </si>
  <si>
    <t>10502000020000110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</si>
  <si>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</si>
  <si>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</si>
  <si>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Государственная пошлина</t>
  </si>
  <si>
    <t>Задолженность по отмененным налогам, сборам, и иным обязательным платежам</t>
  </si>
  <si>
    <t>Арендная плата</t>
  </si>
  <si>
    <t>Арендная плата и поступления от продажи права на заключение договоров аренды за земли</t>
  </si>
  <si>
    <t>Доходы от сдачи в аренду имущества</t>
  </si>
  <si>
    <t>11201000010000120</t>
  </si>
  <si>
    <t>Плата за негативное воздействие на окружающую среду</t>
  </si>
  <si>
    <t>Доходы от продажи земельных участков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</si>
  <si>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</si>
  <si>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</si>
  <si>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</si>
  <si>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</si>
  <si>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</si>
  <si>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ВСЕГО ДОХОДОВ</t>
  </si>
  <si>
    <t>Субсидии бюджетам субъектов Российской Федерации и муниципальных образований</t>
  </si>
  <si>
    <t>11600000000000140</t>
  </si>
  <si>
    <t>Невыясненные поступления</t>
  </si>
  <si>
    <t>11701000000000180</t>
  </si>
  <si>
    <t>11105010000000120</t>
  </si>
  <si>
    <t>11402000000000410</t>
  </si>
  <si>
    <t>11301000000000130</t>
  </si>
  <si>
    <t>11302000000000130</t>
  </si>
  <si>
    <t>Доходы от компенсации затрат государства</t>
  </si>
  <si>
    <t>Возврат остатков субсидий, субвенций прошлых лет</t>
  </si>
  <si>
    <t>Налог, взимаемый в связи с применением патентной системы налогообложения</t>
  </si>
  <si>
    <t>11107010000000120</t>
  </si>
  <si>
    <t>Доходы от перечисления части прибыли МУП, остающейся после уплаты налогов и обязательных платежей</t>
  </si>
  <si>
    <t>11406000000000430</t>
  </si>
  <si>
    <t>10503000010000110</t>
  </si>
  <si>
    <t>10504000020000110</t>
  </si>
  <si>
    <t>10302230010000110</t>
  </si>
  <si>
    <t>10302240010000110</t>
  </si>
  <si>
    <t>10302250010000110</t>
  </si>
  <si>
    <t>10302260010000110</t>
  </si>
  <si>
    <t>Доходы от уплаты акцизов на дизтопливо</t>
  </si>
  <si>
    <t>Доходы от уплаты акцизов на автомобильный бензин</t>
  </si>
  <si>
    <t xml:space="preserve">Доходы от уплаты акцизов на моторное масло </t>
  </si>
  <si>
    <t>Доходы от уплаты акцизов на прямогонный бензин</t>
  </si>
  <si>
    <t>11105070000000120</t>
  </si>
  <si>
    <t>Налоги на прибыль</t>
  </si>
  <si>
    <t>11300000000000000</t>
  </si>
  <si>
    <t>Доходы от оказания платных услуг (работ) и компенсации затрат государства</t>
  </si>
  <si>
    <t>11400000000000000</t>
  </si>
  <si>
    <t>Доходы от продажи материальных и нематериальных активов</t>
  </si>
  <si>
    <t>11700000000000000</t>
  </si>
  <si>
    <t>10300000000000000</t>
  </si>
  <si>
    <t>-</t>
  </si>
  <si>
    <t>20215001000000151</t>
  </si>
  <si>
    <t>20220000000000151</t>
  </si>
  <si>
    <t>20230000000000151</t>
  </si>
  <si>
    <t>20240000000000151</t>
  </si>
  <si>
    <t>Прочие доходы от использования имущества</t>
  </si>
  <si>
    <t xml:space="preserve">Прочие дотации </t>
  </si>
  <si>
    <t>Доходы бюджета от возвратов прочих остатков</t>
  </si>
  <si>
    <t>1110502000000120</t>
  </si>
  <si>
    <t>11109044040000120</t>
  </si>
  <si>
    <t>20219999040000151</t>
  </si>
  <si>
    <t>10601000000000110</t>
  </si>
  <si>
    <t>10606000000000110</t>
  </si>
  <si>
    <t>Налог на имущество физических лиц</t>
  </si>
  <si>
    <t>Земельный налог</t>
  </si>
  <si>
    <t xml:space="preserve">Арендная плата и поступления от продажи права на заключение договоров аренды за земли (за исключением земельных участков бюджетных и автономных учреждений) </t>
  </si>
  <si>
    <t xml:space="preserve">Доходы от оказания платных услуг (работ) </t>
  </si>
  <si>
    <t>Доходы от реализации имущества, находящегося в собственности городских округов</t>
  </si>
  <si>
    <t>Прочие поступления от денежных взысканий (штрафов) и иных сумм в возмещение ущерба</t>
  </si>
  <si>
    <t xml:space="preserve">Прочие безвозмездные поступления </t>
  </si>
  <si>
    <t>1110503000000120</t>
  </si>
  <si>
    <t>Налоги на имущество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</si>
  <si>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самоуправления( за исключением имущества бюджетных и автономных учреждений) </t>
  </si>
  <si>
    <t xml:space="preserve"> Наименование групп, подгрупп, статей и подстатей доходов</t>
  </si>
  <si>
    <t xml:space="preserve">Налоги на товары (работы, услуги), реализуемые на территории Российской Федерации </t>
  </si>
  <si>
    <t>20704000040000180</t>
  </si>
  <si>
    <t>21860000040000151</t>
  </si>
  <si>
    <t>21960010040000151</t>
  </si>
  <si>
    <t>Утверждено на 2022 год</t>
  </si>
  <si>
    <t>10501000010000110</t>
  </si>
  <si>
    <t>Налог, взимаемый в связи с применением упрощенной системы налогообложения</t>
  </si>
  <si>
    <t>Исполнено на 01.04.2023 года</t>
  </si>
  <si>
    <t>Утверждено на 2023 год</t>
  </si>
  <si>
    <t>Сведения об исполнении доходов бюджета Шебекинского городского округа 
за 1 квартал 2023 года в сравнении с запланированными значениями на соответствующий период                 и с соответствующим периодом 2022 года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</si>
  <si>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(за исключением имущества бюджетных и автономных учреждений)</t>
  </si>
  <si>
    <t>11705000000000180</t>
  </si>
  <si>
    <t>21935250040000150</t>
  </si>
  <si>
    <t>21925304040000150</t>
  </si>
  <si>
    <t xml:space="preserve">Возврат остатков субвенций на оплату ЖКУ отдельным категориям граждан </t>
  </si>
  <si>
    <t>Возврат остатков субсидий на организацию бесплатного горячего питания обучающихся.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</si>
</sst>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FC19]d\ mmmm\ yyyy\ &quot;г.&quot;"/>
    <numFmt numFmtId="176" formatCode="000000"/>
    <numFmt numFmtId="177" formatCode="#,##0.0&quot;р.&quot;"/>
    <numFmt numFmtId="178" formatCode="#,##0.0_р_."/>
    <numFmt numFmtId="179" formatCode="0.0%"/>
    <numFmt numFmtId="180" formatCode="#,##0.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 Cyr"/>
      <family val="0"/>
    </font>
    <font>
      <sz val="11"/>
      <color rgb="FF000000"/>
      <name val="Calibri"/>
      <family val="2"/>
    </font>
    <font>
      <sz val="12"/>
      <color theme="1"/>
      <name val="Arial Cyr"/>
      <family val="0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9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 wrapText="1"/>
    </xf>
    <xf numFmtId="49" fontId="20" fillId="0" borderId="0" xfId="0" applyNumberFormat="1" applyFont="1" applyFill="1" applyBorder="1" applyAlignment="1">
      <alignment vertical="top" wrapText="1"/>
    </xf>
    <xf numFmtId="3" fontId="21" fillId="0" borderId="0" xfId="0" applyNumberFormat="1" applyFont="1" applyAlignment="1">
      <alignment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/>
    </xf>
    <xf numFmtId="174" fontId="20" fillId="0" borderId="0" xfId="0" applyNumberFormat="1" applyFont="1" applyBorder="1" applyAlignment="1">
      <alignment horizontal="right" vertical="center" wrapText="1"/>
    </xf>
    <xf numFmtId="0" fontId="26" fillId="0" borderId="10" xfId="0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17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179" fontId="19" fillId="0" borderId="10" xfId="0" applyNumberFormat="1" applyFont="1" applyBorder="1" applyAlignment="1">
      <alignment horizontal="center" vertical="center" wrapText="1"/>
    </xf>
    <xf numFmtId="180" fontId="26" fillId="0" borderId="10" xfId="0" applyNumberFormat="1" applyFont="1" applyBorder="1" applyAlignment="1">
      <alignment horizontal="center" vertical="center" wrapText="1"/>
    </xf>
    <xf numFmtId="180" fontId="26" fillId="24" borderId="10" xfId="0" applyNumberFormat="1" applyFont="1" applyFill="1" applyBorder="1" applyAlignment="1">
      <alignment horizontal="center" vertical="center" wrapText="1"/>
    </xf>
    <xf numFmtId="180" fontId="26" fillId="0" borderId="10" xfId="0" applyNumberFormat="1" applyFont="1" applyBorder="1" applyAlignment="1">
      <alignment horizontal="center" vertical="center"/>
    </xf>
    <xf numFmtId="180" fontId="19" fillId="0" borderId="10" xfId="0" applyNumberFormat="1" applyFont="1" applyBorder="1" applyAlignment="1">
      <alignment horizontal="center" vertical="center"/>
    </xf>
    <xf numFmtId="180" fontId="19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180" fontId="31" fillId="0" borderId="10" xfId="0" applyNumberFormat="1" applyFont="1" applyBorder="1" applyAlignment="1">
      <alignment horizontal="center" vertical="center" wrapText="1"/>
    </xf>
    <xf numFmtId="0" fontId="19" fillId="25" borderId="0" xfId="0" applyFont="1" applyFill="1" applyAlignment="1">
      <alignment horizontal="center"/>
    </xf>
    <xf numFmtId="0" fontId="22" fillId="25" borderId="0" xfId="0" applyFont="1" applyFill="1" applyAlignment="1">
      <alignment vertical="center" wrapText="1"/>
    </xf>
    <xf numFmtId="0" fontId="20" fillId="25" borderId="0" xfId="0" applyFont="1" applyFill="1" applyAlignment="1">
      <alignment vertical="center" wrapText="1"/>
    </xf>
    <xf numFmtId="0" fontId="26" fillId="25" borderId="10" xfId="0" applyFont="1" applyFill="1" applyBorder="1" applyAlignment="1">
      <alignment horizontal="center" vertical="center" wrapText="1"/>
    </xf>
    <xf numFmtId="180" fontId="26" fillId="25" borderId="10" xfId="0" applyNumberFormat="1" applyFont="1" applyFill="1" applyBorder="1" applyAlignment="1">
      <alignment horizontal="center" vertical="center" wrapText="1"/>
    </xf>
    <xf numFmtId="180" fontId="27" fillId="25" borderId="10" xfId="0" applyNumberFormat="1" applyFont="1" applyFill="1" applyBorder="1" applyAlignment="1">
      <alignment horizontal="center" vertical="center" wrapText="1"/>
    </xf>
    <xf numFmtId="180" fontId="26" fillId="25" borderId="10" xfId="0" applyNumberFormat="1" applyFont="1" applyFill="1" applyBorder="1" applyAlignment="1">
      <alignment horizontal="center" vertical="center"/>
    </xf>
    <xf numFmtId="180" fontId="19" fillId="25" borderId="10" xfId="0" applyNumberFormat="1" applyFont="1" applyFill="1" applyBorder="1" applyAlignment="1">
      <alignment horizontal="center" vertical="center"/>
    </xf>
    <xf numFmtId="0" fontId="21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ill="1" applyAlignment="1">
      <alignment/>
    </xf>
    <xf numFmtId="180" fontId="0" fillId="0" borderId="0" xfId="0" applyNumberFormat="1" applyAlignment="1">
      <alignment horizontal="center" vertical="center"/>
    </xf>
    <xf numFmtId="180" fontId="18" fillId="0" borderId="0" xfId="0" applyNumberFormat="1" applyFont="1" applyAlignment="1">
      <alignment horizontal="center" vertical="center" wrapText="1"/>
    </xf>
    <xf numFmtId="180" fontId="22" fillId="0" borderId="0" xfId="0" applyNumberFormat="1" applyFont="1" applyAlignment="1">
      <alignment horizontal="center" vertical="center" wrapText="1"/>
    </xf>
    <xf numFmtId="180" fontId="20" fillId="0" borderId="0" xfId="0" applyNumberFormat="1" applyFont="1" applyAlignment="1">
      <alignment horizontal="center" vertical="center" wrapText="1"/>
    </xf>
    <xf numFmtId="180" fontId="26" fillId="0" borderId="11" xfId="0" applyNumberFormat="1" applyFont="1" applyBorder="1" applyAlignment="1">
      <alignment horizontal="center" vertical="center" wrapText="1"/>
    </xf>
    <xf numFmtId="180" fontId="26" fillId="0" borderId="10" xfId="0" applyNumberFormat="1" applyFont="1" applyFill="1" applyBorder="1" applyAlignment="1">
      <alignment horizontal="center" vertical="center" wrapText="1"/>
    </xf>
    <xf numFmtId="180" fontId="21" fillId="0" borderId="0" xfId="0" applyNumberFormat="1" applyFont="1" applyAlignment="1">
      <alignment horizontal="center" vertical="center"/>
    </xf>
    <xf numFmtId="180" fontId="20" fillId="0" borderId="0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80" fontId="26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6" fillId="25" borderId="12" xfId="0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zoomScalePageLayoutView="0" workbookViewId="0" topLeftCell="A1">
      <selection activeCell="L64" sqref="L64"/>
    </sheetView>
  </sheetViews>
  <sheetFormatPr defaultColWidth="9.00390625" defaultRowHeight="12.75" outlineLevelRow="2"/>
  <cols>
    <col min="1" max="1" width="18.625" style="0" customWidth="1"/>
    <col min="2" max="2" width="27.25390625" style="0" customWidth="1"/>
    <col min="3" max="3" width="13.25390625" style="40" customWidth="1"/>
    <col min="4" max="4" width="11.875" style="0" customWidth="1"/>
    <col min="5" max="5" width="12.875" style="39" customWidth="1"/>
    <col min="6" max="6" width="11.25390625" style="0" customWidth="1"/>
    <col min="7" max="7" width="13.375" style="0" customWidth="1"/>
    <col min="10" max="10" width="12.25390625" style="0" customWidth="1"/>
  </cols>
  <sheetData>
    <row r="1" spans="1:7" ht="12.75">
      <c r="A1" s="1"/>
      <c r="B1" s="1"/>
      <c r="C1" s="41"/>
      <c r="D1" s="52"/>
      <c r="E1" s="52"/>
      <c r="F1" s="52"/>
      <c r="G1" s="52"/>
    </row>
    <row r="2" spans="1:6" ht="14.25">
      <c r="A2" s="1"/>
      <c r="B2" s="1"/>
      <c r="C2" s="41"/>
      <c r="D2" s="1"/>
      <c r="E2" s="29"/>
      <c r="F2" s="2"/>
    </row>
    <row r="3" spans="1:7" s="4" customFormat="1" ht="15.75">
      <c r="A3" s="55"/>
      <c r="B3" s="55"/>
      <c r="C3" s="55"/>
      <c r="D3" s="55"/>
      <c r="E3" s="55"/>
      <c r="F3" s="55"/>
      <c r="G3" s="55"/>
    </row>
    <row r="4" spans="1:7" s="4" customFormat="1" ht="53.25" customHeight="1">
      <c r="A4" s="55" t="s">
        <v>91</v>
      </c>
      <c r="B4" s="55"/>
      <c r="C4" s="55"/>
      <c r="D4" s="55"/>
      <c r="E4" s="55"/>
      <c r="F4" s="55"/>
      <c r="G4" s="55"/>
    </row>
    <row r="5" spans="1:7" s="4" customFormat="1" ht="11.25" customHeight="1">
      <c r="A5" s="9"/>
      <c r="B5" s="9"/>
      <c r="C5" s="42"/>
      <c r="D5" s="9"/>
      <c r="E5" s="30"/>
      <c r="F5" s="10"/>
      <c r="G5" s="11"/>
    </row>
    <row r="6" spans="1:7" s="4" customFormat="1" ht="15.75">
      <c r="A6" s="5" t="s">
        <v>0</v>
      </c>
      <c r="B6" s="5"/>
      <c r="C6" s="43"/>
      <c r="D6" s="6"/>
      <c r="E6" s="31"/>
      <c r="F6" s="5"/>
      <c r="G6" s="6" t="s">
        <v>1</v>
      </c>
    </row>
    <row r="7" spans="1:7" s="4" customFormat="1" ht="19.5" customHeight="1">
      <c r="A7" s="49" t="s">
        <v>2</v>
      </c>
      <c r="B7" s="49" t="s">
        <v>81</v>
      </c>
      <c r="C7" s="51" t="s">
        <v>86</v>
      </c>
      <c r="D7" s="49" t="s">
        <v>90</v>
      </c>
      <c r="E7" s="56" t="s">
        <v>89</v>
      </c>
      <c r="F7" s="49" t="s">
        <v>3</v>
      </c>
      <c r="G7" s="49" t="s">
        <v>4</v>
      </c>
    </row>
    <row r="8" spans="1:7" s="4" customFormat="1" ht="30.75" customHeight="1">
      <c r="A8" s="50"/>
      <c r="B8" s="50"/>
      <c r="C8" s="51"/>
      <c r="D8" s="50"/>
      <c r="E8" s="57"/>
      <c r="F8" s="50"/>
      <c r="G8" s="50"/>
    </row>
    <row r="9" spans="1:7" s="4" customFormat="1" ht="15">
      <c r="A9" s="13">
        <v>1</v>
      </c>
      <c r="B9" s="13">
        <v>2</v>
      </c>
      <c r="C9" s="44">
        <v>3</v>
      </c>
      <c r="D9" s="13">
        <v>4</v>
      </c>
      <c r="E9" s="32">
        <v>5</v>
      </c>
      <c r="F9" s="13">
        <v>6</v>
      </c>
      <c r="G9" s="13">
        <v>7</v>
      </c>
    </row>
    <row r="10" spans="1:10" s="4" customFormat="1" ht="15">
      <c r="A10" s="14">
        <v>10000000000000000</v>
      </c>
      <c r="B10" s="15" t="s">
        <v>5</v>
      </c>
      <c r="C10" s="28">
        <f>C11+C13+C18+C26+C28+C36+C37+C40+C43+C44+C23</f>
        <v>986242</v>
      </c>
      <c r="D10" s="28">
        <f>D11+D13+D18+D26+D28+D36+D37+D40+D43+D44+D23</f>
        <v>1129962</v>
      </c>
      <c r="E10" s="33">
        <f>E11+E13+E18+E23+E26+E28+E36+E37+E40+E43+E44</f>
        <v>220405.49999999997</v>
      </c>
      <c r="F10" s="16">
        <f>E10/D10</f>
        <v>0.1950556744386094</v>
      </c>
      <c r="G10" s="22">
        <f aca="true" t="shared" si="0" ref="G10:G59">E10-D10</f>
        <v>-909556.5</v>
      </c>
      <c r="J10" s="8"/>
    </row>
    <row r="11" spans="1:10" s="4" customFormat="1" ht="15">
      <c r="A11" s="14">
        <v>10100000000000000</v>
      </c>
      <c r="B11" s="15" t="s">
        <v>51</v>
      </c>
      <c r="C11" s="22">
        <f>C12</f>
        <v>633348</v>
      </c>
      <c r="D11" s="22">
        <f>D12</f>
        <v>744941</v>
      </c>
      <c r="E11" s="33">
        <f>E12</f>
        <v>143903.6</v>
      </c>
      <c r="F11" s="16">
        <f aca="true" t="shared" si="1" ref="F11:F59">E11/D11</f>
        <v>0.19317449301354067</v>
      </c>
      <c r="G11" s="22">
        <f t="shared" si="0"/>
        <v>-601037.4</v>
      </c>
      <c r="J11" s="8"/>
    </row>
    <row r="12" spans="1:10" s="4" customFormat="1" ht="30" customHeight="1">
      <c r="A12" s="17" t="s">
        <v>6</v>
      </c>
      <c r="B12" s="15" t="s">
        <v>7</v>
      </c>
      <c r="C12" s="22">
        <v>633348</v>
      </c>
      <c r="D12" s="22">
        <v>744941</v>
      </c>
      <c r="E12" s="33">
        <v>143903.6</v>
      </c>
      <c r="F12" s="16">
        <f t="shared" si="1"/>
        <v>0.19317449301354067</v>
      </c>
      <c r="G12" s="22">
        <f t="shared" si="0"/>
        <v>-601037.4</v>
      </c>
      <c r="J12" s="8"/>
    </row>
    <row r="13" spans="1:10" s="4" customFormat="1" ht="60">
      <c r="A13" s="17" t="s">
        <v>57</v>
      </c>
      <c r="B13" s="15" t="s">
        <v>82</v>
      </c>
      <c r="C13" s="22">
        <v>40623</v>
      </c>
      <c r="D13" s="22">
        <v>42397</v>
      </c>
      <c r="E13" s="33">
        <v>11731.5</v>
      </c>
      <c r="F13" s="16">
        <f t="shared" si="1"/>
        <v>0.2767058990022879</v>
      </c>
      <c r="G13" s="22">
        <f t="shared" si="0"/>
        <v>-30665.5</v>
      </c>
      <c r="J13" s="8"/>
    </row>
    <row r="14" spans="1:10" s="4" customFormat="1" ht="30" hidden="1">
      <c r="A14" s="17" t="s">
        <v>42</v>
      </c>
      <c r="B14" s="15" t="s">
        <v>46</v>
      </c>
      <c r="C14" s="22"/>
      <c r="D14" s="22"/>
      <c r="E14" s="33"/>
      <c r="F14" s="16"/>
      <c r="G14" s="22">
        <f t="shared" si="0"/>
        <v>0</v>
      </c>
      <c r="J14" s="8"/>
    </row>
    <row r="15" spans="1:10" s="4" customFormat="1" ht="30" hidden="1">
      <c r="A15" s="17" t="s">
        <v>43</v>
      </c>
      <c r="B15" s="15" t="s">
        <v>48</v>
      </c>
      <c r="C15" s="22"/>
      <c r="D15" s="22"/>
      <c r="E15" s="33"/>
      <c r="F15" s="16"/>
      <c r="G15" s="22">
        <f t="shared" si="0"/>
        <v>0</v>
      </c>
      <c r="J15" s="8"/>
    </row>
    <row r="16" spans="1:10" s="4" customFormat="1" ht="30" hidden="1">
      <c r="A16" s="17" t="s">
        <v>44</v>
      </c>
      <c r="B16" s="15" t="s">
        <v>47</v>
      </c>
      <c r="C16" s="22"/>
      <c r="D16" s="22"/>
      <c r="E16" s="33"/>
      <c r="F16" s="16"/>
      <c r="G16" s="22">
        <f t="shared" si="0"/>
        <v>0</v>
      </c>
      <c r="J16" s="8"/>
    </row>
    <row r="17" spans="1:10" s="4" customFormat="1" ht="30" hidden="1">
      <c r="A17" s="17" t="s">
        <v>45</v>
      </c>
      <c r="B17" s="15" t="s">
        <v>49</v>
      </c>
      <c r="C17" s="22"/>
      <c r="D17" s="22"/>
      <c r="E17" s="33"/>
      <c r="F17" s="16"/>
      <c r="G17" s="22">
        <f t="shared" si="0"/>
        <v>0</v>
      </c>
      <c r="J17" s="8"/>
    </row>
    <row r="18" spans="1:10" s="4" customFormat="1" ht="17.25" customHeight="1">
      <c r="A18" s="14">
        <v>10500000000000000</v>
      </c>
      <c r="B18" s="15" t="s">
        <v>8</v>
      </c>
      <c r="C18" s="22">
        <f>C19+C20+C21+C22</f>
        <v>32338</v>
      </c>
      <c r="D18" s="22">
        <f>D19+D20+D21+D22</f>
        <v>34217</v>
      </c>
      <c r="E18" s="33">
        <f>E19+E20+E21+E22</f>
        <v>9337.1</v>
      </c>
      <c r="F18" s="16">
        <f t="shared" si="1"/>
        <v>0.2728789782856475</v>
      </c>
      <c r="G18" s="22">
        <f t="shared" si="0"/>
        <v>-24879.9</v>
      </c>
      <c r="J18" s="8"/>
    </row>
    <row r="19" spans="1:10" s="4" customFormat="1" ht="54.75" customHeight="1">
      <c r="A19" s="17" t="s">
        <v>87</v>
      </c>
      <c r="B19" s="15" t="s">
        <v>88</v>
      </c>
      <c r="C19" s="22"/>
      <c r="D19" s="22">
        <v>17704</v>
      </c>
      <c r="E19" s="33">
        <v>1848.5</v>
      </c>
      <c r="F19" s="16">
        <f t="shared" si="1"/>
        <v>0.10441143244464528</v>
      </c>
      <c r="G19" s="22">
        <f t="shared" si="0"/>
        <v>-15855.5</v>
      </c>
      <c r="J19" s="8"/>
    </row>
    <row r="20" spans="1:11" s="4" customFormat="1" ht="42.75" customHeight="1">
      <c r="A20" s="17" t="s">
        <v>9</v>
      </c>
      <c r="B20" s="15" t="s">
        <v>10</v>
      </c>
      <c r="C20" s="22">
        <v>7237</v>
      </c>
      <c r="D20" s="22"/>
      <c r="E20" s="33">
        <v>-655.4</v>
      </c>
      <c r="F20" s="16" t="s">
        <v>58</v>
      </c>
      <c r="G20" s="22">
        <f t="shared" si="0"/>
        <v>-655.4</v>
      </c>
      <c r="J20" s="8"/>
      <c r="K20" s="27"/>
    </row>
    <row r="21" spans="1:7" s="4" customFormat="1" ht="30.75" customHeight="1">
      <c r="A21" s="17" t="s">
        <v>40</v>
      </c>
      <c r="B21" s="15" t="s">
        <v>11</v>
      </c>
      <c r="C21" s="22">
        <v>6643</v>
      </c>
      <c r="D21" s="22">
        <v>7599</v>
      </c>
      <c r="E21" s="33">
        <v>9090.1</v>
      </c>
      <c r="F21" s="16">
        <f t="shared" si="1"/>
        <v>1.196223187261482</v>
      </c>
      <c r="G21" s="22">
        <f t="shared" si="0"/>
        <v>1491.1000000000004</v>
      </c>
    </row>
    <row r="22" spans="1:10" s="4" customFormat="1" ht="43.5" customHeight="1">
      <c r="A22" s="17" t="s">
        <v>41</v>
      </c>
      <c r="B22" s="15" t="s">
        <v>36</v>
      </c>
      <c r="C22" s="22">
        <v>18458</v>
      </c>
      <c r="D22" s="22">
        <v>8914</v>
      </c>
      <c r="E22" s="33">
        <v>-946.1</v>
      </c>
      <c r="F22" s="16">
        <f t="shared" si="1"/>
        <v>-0.106136414628674</v>
      </c>
      <c r="G22" s="22">
        <f t="shared" si="0"/>
        <v>-9860.1</v>
      </c>
      <c r="J22" s="8"/>
    </row>
    <row r="23" spans="1:10" s="4" customFormat="1" ht="22.5" customHeight="1">
      <c r="A23" s="14">
        <v>10600000000000000</v>
      </c>
      <c r="B23" s="15" t="s">
        <v>79</v>
      </c>
      <c r="C23" s="23">
        <f>C24+C25</f>
        <v>198431</v>
      </c>
      <c r="D23" s="23">
        <f>D24+D25</f>
        <v>207387</v>
      </c>
      <c r="E23" s="33">
        <f>E24+E25</f>
        <v>27773.800000000003</v>
      </c>
      <c r="F23" s="16">
        <f t="shared" si="1"/>
        <v>0.13392256988142942</v>
      </c>
      <c r="G23" s="22">
        <f t="shared" si="0"/>
        <v>-179613.2</v>
      </c>
      <c r="J23" s="8"/>
    </row>
    <row r="24" spans="1:10" s="4" customFormat="1" ht="36.75" customHeight="1">
      <c r="A24" s="17" t="s">
        <v>69</v>
      </c>
      <c r="B24" s="15" t="s">
        <v>71</v>
      </c>
      <c r="C24" s="22">
        <v>50460</v>
      </c>
      <c r="D24" s="22">
        <v>51300</v>
      </c>
      <c r="E24" s="33">
        <v>1548.4</v>
      </c>
      <c r="F24" s="16">
        <f t="shared" si="1"/>
        <v>0.030183235867446395</v>
      </c>
      <c r="G24" s="22">
        <f t="shared" si="0"/>
        <v>-49751.6</v>
      </c>
      <c r="J24" s="8"/>
    </row>
    <row r="25" spans="1:10" s="4" customFormat="1" ht="24" customHeight="1">
      <c r="A25" s="17" t="s">
        <v>70</v>
      </c>
      <c r="B25" s="15" t="s">
        <v>72</v>
      </c>
      <c r="C25" s="22">
        <v>147971</v>
      </c>
      <c r="D25" s="22">
        <v>156087</v>
      </c>
      <c r="E25" s="33">
        <v>26225.4</v>
      </c>
      <c r="F25" s="16">
        <f t="shared" si="1"/>
        <v>0.16801783620673086</v>
      </c>
      <c r="G25" s="22">
        <f t="shared" si="0"/>
        <v>-129861.6</v>
      </c>
      <c r="J25" s="8"/>
    </row>
    <row r="26" spans="1:10" s="4" customFormat="1" ht="15">
      <c r="A26" s="14">
        <v>10800000000000000</v>
      </c>
      <c r="B26" s="15" t="s">
        <v>12</v>
      </c>
      <c r="C26" s="22">
        <v>9516</v>
      </c>
      <c r="D26" s="22">
        <v>9534</v>
      </c>
      <c r="E26" s="33">
        <v>2075.4</v>
      </c>
      <c r="F26" s="16">
        <f t="shared" si="1"/>
        <v>0.21768407803650094</v>
      </c>
      <c r="G26" s="22">
        <f t="shared" si="0"/>
        <v>-7458.6</v>
      </c>
      <c r="J26" s="8"/>
    </row>
    <row r="27" spans="1:7" s="4" customFormat="1" ht="67.5" customHeight="1" hidden="1" outlineLevel="1">
      <c r="A27" s="14">
        <v>10900000000000000</v>
      </c>
      <c r="B27" s="15" t="s">
        <v>13</v>
      </c>
      <c r="C27" s="22"/>
      <c r="D27" s="22"/>
      <c r="E27" s="33"/>
      <c r="F27" s="16" t="s">
        <v>58</v>
      </c>
      <c r="G27" s="22">
        <f t="shared" si="0"/>
        <v>0</v>
      </c>
    </row>
    <row r="28" spans="1:10" s="4" customFormat="1" ht="15" collapsed="1">
      <c r="A28" s="14">
        <v>11100000000000000</v>
      </c>
      <c r="B28" s="15" t="s">
        <v>14</v>
      </c>
      <c r="C28" s="22">
        <f>C29+C30+C33+C34+C35</f>
        <v>63750</v>
      </c>
      <c r="D28" s="22">
        <f>D29+D30+D33+D34+D35</f>
        <v>63750</v>
      </c>
      <c r="E28" s="33">
        <f>E29+E30+E33+E35+E32</f>
        <v>21358.699999999997</v>
      </c>
      <c r="F28" s="16">
        <f t="shared" si="1"/>
        <v>0.33503843137254896</v>
      </c>
      <c r="G28" s="22">
        <f t="shared" si="0"/>
        <v>-42391.3</v>
      </c>
      <c r="J28" s="8"/>
    </row>
    <row r="29" spans="1:10" s="4" customFormat="1" ht="60">
      <c r="A29" s="17" t="s">
        <v>30</v>
      </c>
      <c r="B29" s="15" t="s">
        <v>15</v>
      </c>
      <c r="C29" s="22">
        <v>47000</v>
      </c>
      <c r="D29" s="22">
        <v>47000</v>
      </c>
      <c r="E29" s="33">
        <v>18244.5</v>
      </c>
      <c r="F29" s="16">
        <f t="shared" si="1"/>
        <v>0.38818085106382977</v>
      </c>
      <c r="G29" s="22">
        <f t="shared" si="0"/>
        <v>-28755.5</v>
      </c>
      <c r="J29" s="8"/>
    </row>
    <row r="30" spans="1:10" s="4" customFormat="1" ht="108.75" customHeight="1">
      <c r="A30" s="17" t="s">
        <v>66</v>
      </c>
      <c r="B30" s="15" t="s">
        <v>73</v>
      </c>
      <c r="C30" s="22">
        <v>10050</v>
      </c>
      <c r="D30" s="22">
        <v>10050</v>
      </c>
      <c r="E30" s="33">
        <v>1303.1</v>
      </c>
      <c r="F30" s="16">
        <f t="shared" si="1"/>
        <v>0.12966169154228854</v>
      </c>
      <c r="G30" s="22">
        <f t="shared" si="0"/>
        <v>-8746.9</v>
      </c>
      <c r="J30" s="8"/>
    </row>
    <row r="31" spans="1:10" s="4" customFormat="1" ht="135.75" customHeight="1" hidden="1">
      <c r="A31" s="17" t="s">
        <v>78</v>
      </c>
      <c r="B31" s="15" t="s">
        <v>80</v>
      </c>
      <c r="C31" s="22"/>
      <c r="D31" s="22"/>
      <c r="E31" s="33">
        <v>14.7</v>
      </c>
      <c r="F31" s="16" t="s">
        <v>58</v>
      </c>
      <c r="G31" s="22"/>
      <c r="J31" s="8"/>
    </row>
    <row r="32" spans="1:10" s="4" customFormat="1" ht="138.75" customHeight="1">
      <c r="A32" s="17" t="s">
        <v>78</v>
      </c>
      <c r="B32" s="15" t="s">
        <v>92</v>
      </c>
      <c r="C32" s="22"/>
      <c r="D32" s="22"/>
      <c r="E32" s="33">
        <v>13.8</v>
      </c>
      <c r="F32" s="16"/>
      <c r="G32" s="22"/>
      <c r="J32" s="8"/>
    </row>
    <row r="33" spans="1:10" s="4" customFormat="1" ht="30">
      <c r="A33" s="17" t="s">
        <v>50</v>
      </c>
      <c r="B33" s="15" t="s">
        <v>16</v>
      </c>
      <c r="C33" s="22">
        <v>3700</v>
      </c>
      <c r="D33" s="22">
        <v>3700</v>
      </c>
      <c r="E33" s="33">
        <v>895.2</v>
      </c>
      <c r="F33" s="16">
        <f t="shared" si="1"/>
        <v>0.24194594594594596</v>
      </c>
      <c r="G33" s="22">
        <f t="shared" si="0"/>
        <v>-2804.8</v>
      </c>
      <c r="J33" s="8"/>
    </row>
    <row r="34" spans="1:10" s="4" customFormat="1" ht="75" hidden="1" outlineLevel="1">
      <c r="A34" s="17" t="s">
        <v>37</v>
      </c>
      <c r="B34" s="15" t="s">
        <v>38</v>
      </c>
      <c r="C34" s="22"/>
      <c r="D34" s="22">
        <v>0</v>
      </c>
      <c r="E34" s="33">
        <v>0</v>
      </c>
      <c r="F34" s="16" t="s">
        <v>58</v>
      </c>
      <c r="G34" s="22">
        <f t="shared" si="0"/>
        <v>0</v>
      </c>
      <c r="J34" s="8"/>
    </row>
    <row r="35" spans="1:10" s="4" customFormat="1" ht="34.5" customHeight="1" collapsed="1">
      <c r="A35" s="17" t="s">
        <v>67</v>
      </c>
      <c r="B35" s="15" t="s">
        <v>63</v>
      </c>
      <c r="C35" s="22">
        <v>3000</v>
      </c>
      <c r="D35" s="22">
        <v>3000</v>
      </c>
      <c r="E35" s="33">
        <v>902.1</v>
      </c>
      <c r="F35" s="16">
        <f t="shared" si="1"/>
        <v>0.3007</v>
      </c>
      <c r="G35" s="22">
        <f t="shared" si="0"/>
        <v>-2097.9</v>
      </c>
      <c r="J35" s="8"/>
    </row>
    <row r="36" spans="1:10" s="4" customFormat="1" ht="45">
      <c r="A36" s="17" t="s">
        <v>17</v>
      </c>
      <c r="B36" s="15" t="s">
        <v>18</v>
      </c>
      <c r="C36" s="22">
        <v>2789</v>
      </c>
      <c r="D36" s="22">
        <v>5327</v>
      </c>
      <c r="E36" s="34">
        <v>1456.1</v>
      </c>
      <c r="F36" s="16">
        <f t="shared" si="1"/>
        <v>0.27334334522245163</v>
      </c>
      <c r="G36" s="22">
        <f t="shared" si="0"/>
        <v>-3870.9</v>
      </c>
      <c r="J36" s="8"/>
    </row>
    <row r="37" spans="1:10" s="4" customFormat="1" ht="48.75" customHeight="1">
      <c r="A37" s="17" t="s">
        <v>52</v>
      </c>
      <c r="B37" s="15" t="s">
        <v>53</v>
      </c>
      <c r="C37" s="22">
        <f>C38+C39</f>
        <v>232</v>
      </c>
      <c r="D37" s="22">
        <f>D38+D39</f>
        <v>16944</v>
      </c>
      <c r="E37" s="33">
        <f>E38+E39</f>
        <v>1290</v>
      </c>
      <c r="F37" s="16">
        <f t="shared" si="1"/>
        <v>0.07613314447592068</v>
      </c>
      <c r="G37" s="22">
        <f t="shared" si="0"/>
        <v>-15654</v>
      </c>
      <c r="J37" s="8"/>
    </row>
    <row r="38" spans="1:10" s="4" customFormat="1" ht="30" customHeight="1">
      <c r="A38" s="17" t="s">
        <v>32</v>
      </c>
      <c r="B38" s="15" t="s">
        <v>74</v>
      </c>
      <c r="C38" s="22">
        <v>232</v>
      </c>
      <c r="D38" s="22">
        <v>144</v>
      </c>
      <c r="E38" s="33">
        <v>14.8</v>
      </c>
      <c r="F38" s="16">
        <f t="shared" si="1"/>
        <v>0.10277777777777779</v>
      </c>
      <c r="G38" s="22">
        <f t="shared" si="0"/>
        <v>-129.2</v>
      </c>
      <c r="J38" s="8"/>
    </row>
    <row r="39" spans="1:10" s="4" customFormat="1" ht="30">
      <c r="A39" s="17" t="s">
        <v>33</v>
      </c>
      <c r="B39" s="15" t="s">
        <v>34</v>
      </c>
      <c r="C39" s="22"/>
      <c r="D39" s="22">
        <v>16800</v>
      </c>
      <c r="E39" s="33">
        <v>1275.2</v>
      </c>
      <c r="F39" s="16">
        <f t="shared" si="1"/>
        <v>0.0759047619047619</v>
      </c>
      <c r="G39" s="22">
        <f t="shared" si="0"/>
        <v>-15524.8</v>
      </c>
      <c r="J39" s="8"/>
    </row>
    <row r="40" spans="1:10" s="4" customFormat="1" ht="45">
      <c r="A40" s="17" t="s">
        <v>54</v>
      </c>
      <c r="B40" s="15" t="s">
        <v>55</v>
      </c>
      <c r="C40" s="22">
        <f>C41+C42</f>
        <v>3553</v>
      </c>
      <c r="D40" s="22">
        <f>D41+D42</f>
        <v>3553</v>
      </c>
      <c r="E40" s="33">
        <f>E41+E42</f>
        <v>1130</v>
      </c>
      <c r="F40" s="16">
        <f t="shared" si="1"/>
        <v>0.3180410920349001</v>
      </c>
      <c r="G40" s="22">
        <f t="shared" si="0"/>
        <v>-2423</v>
      </c>
      <c r="J40" s="8"/>
    </row>
    <row r="41" spans="1:10" s="4" customFormat="1" ht="62.25" customHeight="1">
      <c r="A41" s="17" t="s">
        <v>31</v>
      </c>
      <c r="B41" s="15" t="s">
        <v>75</v>
      </c>
      <c r="C41" s="22">
        <v>500</v>
      </c>
      <c r="D41" s="22">
        <v>500</v>
      </c>
      <c r="E41" s="33">
        <v>20.9</v>
      </c>
      <c r="F41" s="16">
        <f t="shared" si="1"/>
        <v>0.0418</v>
      </c>
      <c r="G41" s="22">
        <f t="shared" si="0"/>
        <v>-479.1</v>
      </c>
      <c r="J41" s="8"/>
    </row>
    <row r="42" spans="1:10" s="4" customFormat="1" ht="30">
      <c r="A42" s="17" t="s">
        <v>39</v>
      </c>
      <c r="B42" s="15" t="s">
        <v>19</v>
      </c>
      <c r="C42" s="22">
        <v>3053</v>
      </c>
      <c r="D42" s="22">
        <v>3053</v>
      </c>
      <c r="E42" s="33">
        <v>1109.1</v>
      </c>
      <c r="F42" s="16">
        <f t="shared" si="1"/>
        <v>0.36328201768752044</v>
      </c>
      <c r="G42" s="22">
        <f t="shared" si="0"/>
        <v>-1943.9</v>
      </c>
      <c r="J42" s="8"/>
    </row>
    <row r="43" spans="1:10" s="4" customFormat="1" ht="63" customHeight="1">
      <c r="A43" s="17" t="s">
        <v>27</v>
      </c>
      <c r="B43" s="15" t="s">
        <v>76</v>
      </c>
      <c r="C43" s="22">
        <v>1239</v>
      </c>
      <c r="D43" s="22">
        <v>1412</v>
      </c>
      <c r="E43" s="33">
        <v>310.5</v>
      </c>
      <c r="F43" s="16">
        <f t="shared" si="1"/>
        <v>0.21990084985835695</v>
      </c>
      <c r="G43" s="22">
        <f t="shared" si="0"/>
        <v>-1101.5</v>
      </c>
      <c r="J43" s="8"/>
    </row>
    <row r="44" spans="1:10" s="4" customFormat="1" ht="17.25" customHeight="1">
      <c r="A44" s="17" t="s">
        <v>56</v>
      </c>
      <c r="B44" s="15" t="s">
        <v>20</v>
      </c>
      <c r="C44" s="22">
        <v>423</v>
      </c>
      <c r="D44" s="22">
        <f>D45+D46</f>
        <v>500</v>
      </c>
      <c r="E44" s="33">
        <f>E45+E46</f>
        <v>38.8</v>
      </c>
      <c r="F44" s="16">
        <f t="shared" si="1"/>
        <v>0.07759999999999999</v>
      </c>
      <c r="G44" s="22">
        <f t="shared" si="0"/>
        <v>-461.2</v>
      </c>
      <c r="J44" s="8"/>
    </row>
    <row r="45" spans="1:7" s="4" customFormat="1" ht="16.5" customHeight="1">
      <c r="A45" s="17" t="s">
        <v>29</v>
      </c>
      <c r="B45" s="15" t="s">
        <v>28</v>
      </c>
      <c r="C45" s="22"/>
      <c r="D45" s="22"/>
      <c r="E45" s="33">
        <v>-15.8</v>
      </c>
      <c r="F45" s="16" t="s">
        <v>58</v>
      </c>
      <c r="G45" s="22">
        <f t="shared" si="0"/>
        <v>-15.8</v>
      </c>
    </row>
    <row r="46" spans="1:7" s="4" customFormat="1" ht="19.5" customHeight="1">
      <c r="A46" s="17" t="s">
        <v>93</v>
      </c>
      <c r="B46" s="15" t="s">
        <v>20</v>
      </c>
      <c r="C46" s="22"/>
      <c r="D46" s="22">
        <v>500</v>
      </c>
      <c r="E46" s="33">
        <v>54.6</v>
      </c>
      <c r="F46" s="16">
        <f t="shared" si="1"/>
        <v>0.1092</v>
      </c>
      <c r="G46" s="22">
        <f t="shared" si="0"/>
        <v>-445.4</v>
      </c>
    </row>
    <row r="47" spans="1:7" s="4" customFormat="1" ht="57.75" customHeight="1">
      <c r="A47" s="18">
        <v>20000000000000000</v>
      </c>
      <c r="B47" s="19" t="s">
        <v>21</v>
      </c>
      <c r="C47" s="22">
        <f>C48+C54+C55+C58</f>
        <v>2392207</v>
      </c>
      <c r="D47" s="22">
        <f>D48+D54+D55+D58</f>
        <v>3594801.8999999994</v>
      </c>
      <c r="E47" s="33">
        <f>E48+E54+E56+E57+E58</f>
        <v>632505.4000000001</v>
      </c>
      <c r="F47" s="16">
        <f t="shared" si="1"/>
        <v>0.17595000158423202</v>
      </c>
      <c r="G47" s="22">
        <f t="shared" si="0"/>
        <v>-2962296.499999999</v>
      </c>
    </row>
    <row r="48" spans="1:10" s="4" customFormat="1" ht="61.5" customHeight="1">
      <c r="A48" s="18">
        <v>20200000000000000</v>
      </c>
      <c r="B48" s="19" t="s">
        <v>21</v>
      </c>
      <c r="C48" s="24">
        <f>C49+C50+C51+C52+C53</f>
        <v>2392207</v>
      </c>
      <c r="D48" s="24">
        <f>D49+D50+D51+D52+D53</f>
        <v>3560067.5999999996</v>
      </c>
      <c r="E48" s="35">
        <f>E49+E50+E51+E52+E53</f>
        <v>634647.1000000001</v>
      </c>
      <c r="F48" s="16">
        <f t="shared" si="1"/>
        <v>0.17826827220921315</v>
      </c>
      <c r="G48" s="22">
        <f t="shared" si="0"/>
        <v>-2925420.4999999995</v>
      </c>
      <c r="H48" s="12"/>
      <c r="J48" s="8"/>
    </row>
    <row r="49" spans="1:10" s="4" customFormat="1" ht="43.5" customHeight="1">
      <c r="A49" s="20" t="s">
        <v>59</v>
      </c>
      <c r="B49" s="19" t="s">
        <v>22</v>
      </c>
      <c r="C49" s="45">
        <v>445386</v>
      </c>
      <c r="D49" s="24">
        <v>502235.4</v>
      </c>
      <c r="E49" s="35">
        <v>96822</v>
      </c>
      <c r="F49" s="16">
        <f t="shared" si="1"/>
        <v>0.1927821097437576</v>
      </c>
      <c r="G49" s="22">
        <f t="shared" si="0"/>
        <v>-405413.4</v>
      </c>
      <c r="J49" s="8"/>
    </row>
    <row r="50" spans="1:10" s="4" customFormat="1" ht="18.75" customHeight="1" outlineLevel="1">
      <c r="A50" s="20" t="s">
        <v>68</v>
      </c>
      <c r="B50" s="19" t="s">
        <v>64</v>
      </c>
      <c r="C50" s="45"/>
      <c r="D50" s="24"/>
      <c r="E50" s="35">
        <v>0</v>
      </c>
      <c r="F50" s="16" t="e">
        <f t="shared" si="1"/>
        <v>#DIV/0!</v>
      </c>
      <c r="G50" s="22">
        <f t="shared" si="0"/>
        <v>0</v>
      </c>
      <c r="J50" s="8"/>
    </row>
    <row r="51" spans="1:10" s="4" customFormat="1" ht="58.5" customHeight="1">
      <c r="A51" s="20" t="s">
        <v>60</v>
      </c>
      <c r="B51" s="19" t="s">
        <v>26</v>
      </c>
      <c r="C51" s="45">
        <v>187363</v>
      </c>
      <c r="D51" s="24">
        <v>1031941</v>
      </c>
      <c r="E51" s="35">
        <v>147615</v>
      </c>
      <c r="F51" s="16">
        <f t="shared" si="1"/>
        <v>0.14304596871332761</v>
      </c>
      <c r="G51" s="22">
        <f t="shared" si="0"/>
        <v>-884326</v>
      </c>
      <c r="J51" s="8"/>
    </row>
    <row r="52" spans="1:10" s="4" customFormat="1" ht="59.25" customHeight="1">
      <c r="A52" s="20" t="s">
        <v>61</v>
      </c>
      <c r="B52" s="19" t="s">
        <v>23</v>
      </c>
      <c r="C52" s="45">
        <v>1658168</v>
      </c>
      <c r="D52" s="24">
        <v>1851050.2</v>
      </c>
      <c r="E52" s="35">
        <v>370786.3</v>
      </c>
      <c r="F52" s="16">
        <f t="shared" si="1"/>
        <v>0.20031131516584477</v>
      </c>
      <c r="G52" s="22">
        <f t="shared" si="0"/>
        <v>-1480263.9</v>
      </c>
      <c r="J52" s="8"/>
    </row>
    <row r="53" spans="1:10" s="4" customFormat="1" ht="30.75" customHeight="1">
      <c r="A53" s="20" t="s">
        <v>62</v>
      </c>
      <c r="B53" s="19" t="s">
        <v>24</v>
      </c>
      <c r="C53" s="45">
        <v>101290</v>
      </c>
      <c r="D53" s="24">
        <v>174841</v>
      </c>
      <c r="E53" s="35">
        <v>19423.8</v>
      </c>
      <c r="F53" s="16">
        <f t="shared" si="1"/>
        <v>0.11109407976389976</v>
      </c>
      <c r="G53" s="22">
        <f t="shared" si="0"/>
        <v>-155417.2</v>
      </c>
      <c r="J53" s="8"/>
    </row>
    <row r="54" spans="1:10" s="4" customFormat="1" ht="31.5" customHeight="1">
      <c r="A54" s="20" t="s">
        <v>83</v>
      </c>
      <c r="B54" s="19" t="s">
        <v>77</v>
      </c>
      <c r="C54" s="45"/>
      <c r="D54" s="24">
        <v>34734.3</v>
      </c>
      <c r="E54" s="35">
        <v>100</v>
      </c>
      <c r="F54" s="16">
        <f t="shared" si="1"/>
        <v>0.0028789985691377107</v>
      </c>
      <c r="G54" s="22">
        <f t="shared" si="0"/>
        <v>-34634.3</v>
      </c>
      <c r="J54" s="8"/>
    </row>
    <row r="55" spans="1:10" s="4" customFormat="1" ht="30.75" customHeight="1" outlineLevel="2">
      <c r="A55" s="20" t="s">
        <v>84</v>
      </c>
      <c r="B55" s="19" t="s">
        <v>65</v>
      </c>
      <c r="C55" s="45"/>
      <c r="D55" s="24"/>
      <c r="E55" s="35">
        <v>0</v>
      </c>
      <c r="F55" s="16"/>
      <c r="G55" s="22">
        <f t="shared" si="0"/>
        <v>0</v>
      </c>
      <c r="J55" s="8"/>
    </row>
    <row r="56" spans="1:10" s="4" customFormat="1" ht="58.5" customHeight="1" outlineLevel="2">
      <c r="A56" s="20" t="s">
        <v>95</v>
      </c>
      <c r="B56" s="19" t="s">
        <v>97</v>
      </c>
      <c r="C56" s="45"/>
      <c r="D56" s="24"/>
      <c r="E56" s="35">
        <v>-5.7</v>
      </c>
      <c r="F56" s="16"/>
      <c r="G56" s="22">
        <f t="shared" si="0"/>
        <v>-5.7</v>
      </c>
      <c r="J56" s="8"/>
    </row>
    <row r="57" spans="1:10" s="4" customFormat="1" ht="51.75" customHeight="1" outlineLevel="2">
      <c r="A57" s="20" t="s">
        <v>94</v>
      </c>
      <c r="B57" s="19" t="s">
        <v>96</v>
      </c>
      <c r="C57" s="45"/>
      <c r="D57" s="24"/>
      <c r="E57" s="35">
        <v>-327</v>
      </c>
      <c r="F57" s="16"/>
      <c r="G57" s="22">
        <f t="shared" si="0"/>
        <v>-327</v>
      </c>
      <c r="J57" s="8"/>
    </row>
    <row r="58" spans="1:10" s="4" customFormat="1" ht="34.5" customHeight="1">
      <c r="A58" s="20" t="s">
        <v>85</v>
      </c>
      <c r="B58" s="19" t="s">
        <v>35</v>
      </c>
      <c r="C58" s="45"/>
      <c r="D58" s="24"/>
      <c r="E58" s="35">
        <v>-1909</v>
      </c>
      <c r="F58" s="16" t="s">
        <v>58</v>
      </c>
      <c r="G58" s="22">
        <f t="shared" si="0"/>
        <v>-1909</v>
      </c>
      <c r="J58" s="8"/>
    </row>
    <row r="59" spans="1:10" s="4" customFormat="1" ht="15.75" customHeight="1">
      <c r="A59" s="53" t="s">
        <v>25</v>
      </c>
      <c r="B59" s="54"/>
      <c r="C59" s="25">
        <f>C10+C47</f>
        <v>3378449</v>
      </c>
      <c r="D59" s="25">
        <f>D10+D47</f>
        <v>4724763.899999999</v>
      </c>
      <c r="E59" s="36">
        <f>E10+E47</f>
        <v>852910.9000000001</v>
      </c>
      <c r="F59" s="21">
        <f t="shared" si="1"/>
        <v>0.18051926361865409</v>
      </c>
      <c r="G59" s="26">
        <f t="shared" si="0"/>
        <v>-3871852.999999999</v>
      </c>
      <c r="J59" s="8"/>
    </row>
    <row r="60" spans="3:5" s="4" customFormat="1" ht="15">
      <c r="C60" s="46"/>
      <c r="E60" s="37"/>
    </row>
    <row r="61" spans="1:5" s="4" customFormat="1" ht="15.75">
      <c r="A61" s="7"/>
      <c r="B61" s="7"/>
      <c r="C61" s="47"/>
      <c r="E61" s="37"/>
    </row>
    <row r="62" spans="3:5" s="3" customFormat="1" ht="12.75">
      <c r="C62" s="48"/>
      <c r="E62" s="38"/>
    </row>
    <row r="63" spans="3:5" s="3" customFormat="1" ht="12.75">
      <c r="C63" s="48"/>
      <c r="E63" s="38"/>
    </row>
    <row r="64" spans="3:5" s="3" customFormat="1" ht="12.75">
      <c r="C64" s="48"/>
      <c r="E64" s="38"/>
    </row>
    <row r="65" spans="3:5" s="3" customFormat="1" ht="12.75">
      <c r="C65" s="48"/>
      <c r="E65" s="38"/>
    </row>
    <row r="66" spans="3:5" s="3" customFormat="1" ht="12.75">
      <c r="C66" s="48"/>
      <c r="E66" s="38"/>
    </row>
    <row r="67" spans="3:5" s="3" customFormat="1" ht="12.75">
      <c r="C67" s="48"/>
      <c r="E67" s="38"/>
    </row>
    <row r="68" spans="3:5" s="3" customFormat="1" ht="12.75">
      <c r="C68" s="48"/>
      <c r="E68" s="38"/>
    </row>
    <row r="69" spans="3:5" s="3" customFormat="1" ht="12.75">
      <c r="C69" s="48"/>
      <c r="E69" s="38"/>
    </row>
    <row r="70" spans="3:5" s="3" customFormat="1" ht="12.75">
      <c r="C70" s="48"/>
      <c r="E70" s="38"/>
    </row>
  </sheetData>
  <sheetProtection/>
  <mergeCells count="11">
    <mergeCell ref="E7:E8"/>
    <mergeCell ref="F7:F8"/>
    <mergeCell ref="C7:C8"/>
    <mergeCell ref="G7:G8"/>
    <mergeCell ref="D1:G1"/>
    <mergeCell ref="A59:B59"/>
    <mergeCell ref="A3:G3"/>
    <mergeCell ref="A4:G4"/>
    <mergeCell ref="A7:A8"/>
    <mergeCell ref="B7:B8"/>
    <mergeCell ref="D7:D8"/>
  </mergeCells>
  <printOptions/>
  <pageMargins left="0.984251968503937" right="0.5905511811023623" top="0" bottom="0" header="0.31496062992125984" footer="0.31496062992125984"/>
  <pageSetup fitToHeight="0" fitToWidth="1" horizontalDpi="600" verticalDpi="600" orientation="portrait" paperSize="9" scale="91" r:id="rId1"/>
  <headerFooter>
    <oddHeader>&amp;C3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Филь Анна</dc:creator>
  <cp:keywords/>
  <dc:description/>
  <cp:lastModifiedBy>Luneva_312</cp:lastModifiedBy>
  <cp:lastPrinted>2022-04-13T06:10:42Z</cp:lastPrinted>
  <dcterms:created xsi:type="dcterms:W3CDTF">2008-10-14T12:48:54Z</dcterms:created>
  <dcterms:modified xsi:type="dcterms:W3CDTF">2023-04-25T07:09:23Z</dcterms:modified>
  <cp:category/>
  <cp:version/>
  <cp:contentType/>
  <cp:contentStatus/>
</cp:coreProperties>
</file>