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35" windowHeight="2790" activeTab="0"/>
  </bookViews>
  <sheets>
    <sheet name="Лист1" sheetId="1" r:id="rId1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<sst xmlns="http://schemas.openxmlformats.org/spreadsheetml/2006/main" count="41" uniqueCount="40">
  <si>
    <t>ИСПОЛНЕНИЕ</t>
  </si>
  <si>
    <t>(тыс.руб.)</t>
  </si>
  <si>
    <t>№ п/п</t>
  </si>
  <si>
    <t>Наименование налогов и сборов</t>
  </si>
  <si>
    <t>% исполнения к году</t>
  </si>
  <si>
    <t>отклоне ние</t>
  </si>
  <si>
    <t>НАЛОГОВЫЕ  ДОХОДЫ</t>
  </si>
  <si>
    <t xml:space="preserve"> </t>
  </si>
  <si>
    <t>Земельный налог</t>
  </si>
  <si>
    <t>НЕНАЛОГОВЫЕ  ДОХОДЫ</t>
  </si>
  <si>
    <t>Плата за негативное воздействие на окружающую среду</t>
  </si>
  <si>
    <t>Доходы от продажи земельных участков</t>
  </si>
  <si>
    <t>Итого доходов</t>
  </si>
  <si>
    <t>Налог на доходы физических лиц</t>
  </si>
  <si>
    <t>Доходы от уплаты акцизов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</si>
  <si>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</si>
  <si>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</si>
  <si>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</si>
  <si>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</si>
  <si>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Государственная пошлина</t>
  </si>
  <si>
    <t>Задолженность по отмененным налогам, сборам и иным обязательным платежам</t>
  </si>
  <si>
    <t>Арендная плата и поступления от продажи права на заключение договоров аренды за земли</t>
  </si>
  <si>
    <t>Доходы от сдачи в аренду имущества</t>
  </si>
  <si>
    <t>Доходы от перечисления части прибыли</t>
  </si>
  <si>
    <t>Доходы от оказания платных услуг (работ)</t>
  </si>
  <si>
    <t xml:space="preserve">Доходы от реализации имущества </t>
  </si>
  <si>
    <t>Штрафы, санкции, возмещение ущерба</t>
  </si>
  <si>
    <t>Невыясненные поступления</t>
  </si>
  <si>
    <t>Прочие неналоговые доходы</t>
  </si>
  <si>
    <t>Прочие доходы от компенсации затрат государства</t>
  </si>
  <si>
    <t xml:space="preserve">консолидированного бюджета Шебекинского района  по доходным источникам </t>
  </si>
  <si>
    <t>план 2016 года</t>
  </si>
  <si>
    <t>% исполне   ния               к 2015 году</t>
  </si>
  <si>
    <t>отклонение</t>
  </si>
  <si>
    <t>Поступления по распределенным доходам</t>
  </si>
  <si>
    <t xml:space="preserve"> по состоянию на 01.07.2016 г.</t>
  </si>
  <si>
    <t>факт  январь-июнь 2015 года (на 01.07.15 г.)</t>
  </si>
  <si>
    <t>факт январь-июнь 2016 года</t>
  </si>
  <si>
    <t>% исполне ния за январь-июнь</t>
  </si>
  <si>
    <t xml:space="preserve">план январь-июнь 2016 года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</si>
</sst>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164" fontId="0" fillId="0" borderId="0" xfId="0" applyNumberForma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7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164" fontId="43" fillId="0" borderId="12" xfId="0" applyNumberFormat="1" applyFont="1" applyFill="1" applyBorder="1" applyAlignment="1">
      <alignment/>
    </xf>
    <xf numFmtId="164" fontId="43" fillId="0" borderId="12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43" fillId="33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65" fontId="43" fillId="0" borderId="12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164" fontId="8" fillId="0" borderId="12" xfId="0" applyNumberFormat="1" applyFont="1" applyFill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33" borderId="12" xfId="0" applyNumberFormat="1" applyFont="1" applyFill="1" applyBorder="1" applyAlignment="1">
      <alignment/>
    </xf>
    <xf numFmtId="0" fontId="9" fillId="0" borderId="15" xfId="0" applyFont="1" applyBorder="1" applyAlignment="1">
      <alignment vertical="center" wrapText="1"/>
    </xf>
    <xf numFmtId="3" fontId="8" fillId="0" borderId="12" xfId="0" applyNumberFormat="1" applyFont="1" applyFill="1" applyBorder="1" applyAlignment="1">
      <alignment/>
    </xf>
    <xf numFmtId="3" fontId="43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43" fillId="0" borderId="15" xfId="0" applyNumberFormat="1" applyFont="1" applyFill="1" applyBorder="1" applyAlignment="1">
      <alignment/>
    </xf>
    <xf numFmtId="3" fontId="43" fillId="0" borderId="16" xfId="0" applyNumberFormat="1" applyFont="1" applyFill="1" applyBorder="1" applyAlignment="1">
      <alignment/>
    </xf>
    <xf numFmtId="3" fontId="43" fillId="0" borderId="17" xfId="0" applyNumberFormat="1" applyFont="1" applyFill="1" applyBorder="1" applyAlignment="1">
      <alignment/>
    </xf>
    <xf numFmtId="3" fontId="43" fillId="0" borderId="1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3.140625" style="0" customWidth="1"/>
    <col min="2" max="2" width="30.7109375" style="0" customWidth="1"/>
    <col min="3" max="3" width="10.28125" style="1" customWidth="1"/>
    <col min="4" max="4" width="9.7109375" style="1" customWidth="1"/>
    <col min="5" max="5" width="7.421875" style="1" customWidth="1"/>
    <col min="6" max="6" width="10.8515625" style="1" customWidth="1"/>
    <col min="7" max="8" width="9.28125" style="1" customWidth="1"/>
    <col min="9" max="9" width="8.140625" style="1" customWidth="1"/>
    <col min="10" max="10" width="9.140625" style="1" customWidth="1"/>
    <col min="11" max="11" width="11.421875" style="1" customWidth="1"/>
    <col min="12" max="12" width="10.00390625" style="0" customWidth="1"/>
    <col min="13" max="13" width="11.57421875" style="0" bestFit="1" customWidth="1"/>
  </cols>
  <sheetData>
    <row r="1" spans="2:12" ht="15.75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2" ht="15.75">
      <c r="B2" s="56" t="s">
        <v>30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5.75">
      <c r="B3" s="56" t="s">
        <v>35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">
      <c r="A4" s="17"/>
      <c r="B4" s="18"/>
      <c r="C4" s="19"/>
      <c r="D4" s="19"/>
      <c r="E4" s="19"/>
      <c r="F4" s="20"/>
      <c r="G4" s="19"/>
      <c r="H4" s="19"/>
      <c r="I4" s="19"/>
      <c r="J4" s="20"/>
      <c r="K4" s="21"/>
      <c r="L4" s="22" t="s">
        <v>1</v>
      </c>
    </row>
    <row r="5" spans="1:12" ht="15">
      <c r="A5" s="57" t="s">
        <v>2</v>
      </c>
      <c r="B5" s="60" t="s">
        <v>3</v>
      </c>
      <c r="C5" s="47" t="s">
        <v>31</v>
      </c>
      <c r="D5" s="47" t="s">
        <v>37</v>
      </c>
      <c r="E5" s="47" t="s">
        <v>4</v>
      </c>
      <c r="F5" s="47" t="s">
        <v>33</v>
      </c>
      <c r="G5" s="47" t="s">
        <v>39</v>
      </c>
      <c r="H5" s="47" t="s">
        <v>37</v>
      </c>
      <c r="I5" s="47" t="s">
        <v>38</v>
      </c>
      <c r="J5" s="47" t="s">
        <v>5</v>
      </c>
      <c r="K5" s="47" t="s">
        <v>36</v>
      </c>
      <c r="L5" s="52" t="s">
        <v>32</v>
      </c>
    </row>
    <row r="6" spans="1:12" ht="15">
      <c r="A6" s="58"/>
      <c r="B6" s="61"/>
      <c r="C6" s="48"/>
      <c r="D6" s="48"/>
      <c r="E6" s="50"/>
      <c r="F6" s="50"/>
      <c r="G6" s="48"/>
      <c r="H6" s="48"/>
      <c r="I6" s="50"/>
      <c r="J6" s="50"/>
      <c r="K6" s="48"/>
      <c r="L6" s="53"/>
    </row>
    <row r="7" spans="1:14" ht="45" customHeight="1">
      <c r="A7" s="59"/>
      <c r="B7" s="62"/>
      <c r="C7" s="49"/>
      <c r="D7" s="49"/>
      <c r="E7" s="51"/>
      <c r="F7" s="51"/>
      <c r="G7" s="49"/>
      <c r="H7" s="49"/>
      <c r="I7" s="51"/>
      <c r="J7" s="51"/>
      <c r="K7" s="49"/>
      <c r="L7" s="54"/>
      <c r="M7" s="2"/>
      <c r="N7" s="2"/>
    </row>
    <row r="8" spans="1:12" ht="15">
      <c r="A8" s="23"/>
      <c r="B8" s="34" t="s">
        <v>6</v>
      </c>
      <c r="C8" s="39">
        <f>SUM(C9:C17)</f>
        <v>643943</v>
      </c>
      <c r="D8" s="39">
        <f>SUM(D9:D17)</f>
        <v>284752.29999999993</v>
      </c>
      <c r="E8" s="35">
        <f>D8/C8*100</f>
        <v>44.220109543857134</v>
      </c>
      <c r="F8" s="39">
        <f>D8-C8</f>
        <v>-359190.70000000007</v>
      </c>
      <c r="G8" s="39">
        <f>SUM(G9:G17)</f>
        <v>282934.89999999997</v>
      </c>
      <c r="H8" s="39">
        <f>SUM(H9:H17)</f>
        <v>284752.29999999993</v>
      </c>
      <c r="I8" s="35">
        <f>H8/G8*100</f>
        <v>100.64233857329017</v>
      </c>
      <c r="J8" s="39">
        <f>H8-G8</f>
        <v>1817.399999999965</v>
      </c>
      <c r="K8" s="39">
        <f>SUM(K9:K17)</f>
        <v>272899.89999999997</v>
      </c>
      <c r="L8" s="36">
        <f>H8/K8*100</f>
        <v>104.34313094288416</v>
      </c>
    </row>
    <row r="9" spans="1:13" ht="15">
      <c r="A9" s="24">
        <v>1</v>
      </c>
      <c r="B9" s="30" t="s">
        <v>13</v>
      </c>
      <c r="C9" s="40">
        <f>445399+2600+717</f>
        <v>448716</v>
      </c>
      <c r="D9" s="40">
        <v>202534</v>
      </c>
      <c r="E9" s="25">
        <f aca="true" t="shared" si="0" ref="E9:E31">D9/C9*100</f>
        <v>45.13634459212509</v>
      </c>
      <c r="F9" s="40">
        <f aca="true" t="shared" si="1" ref="F9:F31">D9-C9</f>
        <v>-246182</v>
      </c>
      <c r="G9" s="40">
        <v>202672.8</v>
      </c>
      <c r="H9" s="40">
        <f>D9</f>
        <v>202534</v>
      </c>
      <c r="I9" s="25">
        <f>H9/G9*100</f>
        <v>99.93151523046014</v>
      </c>
      <c r="J9" s="40">
        <f aca="true" t="shared" si="2" ref="J9:J31">H9-G9</f>
        <v>-138.79999999998836</v>
      </c>
      <c r="K9" s="40">
        <v>194922.4</v>
      </c>
      <c r="L9" s="26">
        <f aca="true" t="shared" si="3" ref="L9:L27">H9/K9*100</f>
        <v>103.90493858068648</v>
      </c>
      <c r="M9" t="s">
        <v>7</v>
      </c>
    </row>
    <row r="10" spans="1:12" ht="15">
      <c r="A10" s="24">
        <v>2</v>
      </c>
      <c r="B10" s="24" t="s">
        <v>14</v>
      </c>
      <c r="C10" s="41">
        <v>21030</v>
      </c>
      <c r="D10" s="40">
        <v>11689.8</v>
      </c>
      <c r="E10" s="25">
        <f t="shared" si="0"/>
        <v>55.58630527817403</v>
      </c>
      <c r="F10" s="40">
        <f t="shared" si="1"/>
        <v>-9340.2</v>
      </c>
      <c r="G10" s="40">
        <v>10211</v>
      </c>
      <c r="H10" s="40">
        <f aca="true" t="shared" si="4" ref="H10:H17">D10</f>
        <v>11689.8</v>
      </c>
      <c r="I10" s="25">
        <f aca="true" t="shared" si="5" ref="I10:I31">H10/G10*100</f>
        <v>114.48242091861718</v>
      </c>
      <c r="J10" s="40">
        <f t="shared" si="2"/>
        <v>1478.7999999999993</v>
      </c>
      <c r="K10" s="40">
        <v>7109.1</v>
      </c>
      <c r="L10" s="26">
        <f t="shared" si="3"/>
        <v>164.43431658015783</v>
      </c>
    </row>
    <row r="11" spans="1:12" ht="45">
      <c r="A11" s="24">
        <v>3</v>
      </c>
      <c r="B11" s="31" t="s">
        <v>15</v>
      </c>
      <c r="C11" s="40">
        <v>35433</v>
      </c>
      <c r="D11" s="40">
        <v>15471.5</v>
      </c>
      <c r="E11" s="25">
        <f t="shared" si="0"/>
        <v>43.66409843930799</v>
      </c>
      <c r="F11" s="40">
        <f t="shared" si="1"/>
        <v>-19961.5</v>
      </c>
      <c r="G11" s="40">
        <v>16123.8</v>
      </c>
      <c r="H11" s="40">
        <f t="shared" si="4"/>
        <v>15471.5</v>
      </c>
      <c r="I11" s="25">
        <f t="shared" si="5"/>
        <v>95.95442761631874</v>
      </c>
      <c r="J11" s="40">
        <f t="shared" si="2"/>
        <v>-652.2999999999993</v>
      </c>
      <c r="K11" s="40">
        <v>15969.3</v>
      </c>
      <c r="L11" s="26">
        <f t="shared" si="3"/>
        <v>96.8827688126593</v>
      </c>
    </row>
    <row r="12" spans="1:12" ht="30">
      <c r="A12" s="24">
        <v>4</v>
      </c>
      <c r="B12" s="31" t="s">
        <v>16</v>
      </c>
      <c r="C12" s="40">
        <v>2239</v>
      </c>
      <c r="D12" s="40">
        <v>2394.8</v>
      </c>
      <c r="E12" s="25">
        <f t="shared" si="0"/>
        <v>106.95846359982136</v>
      </c>
      <c r="F12" s="40">
        <f t="shared" si="1"/>
        <v>155.80000000000018</v>
      </c>
      <c r="G12" s="40">
        <v>1578.4</v>
      </c>
      <c r="H12" s="40">
        <f t="shared" si="4"/>
        <v>2394.8</v>
      </c>
      <c r="I12" s="25">
        <f t="shared" si="5"/>
        <v>151.72326406487582</v>
      </c>
      <c r="J12" s="40">
        <f t="shared" si="2"/>
        <v>816.4000000000001</v>
      </c>
      <c r="K12" s="40">
        <v>1227.9</v>
      </c>
      <c r="L12" s="26">
        <f t="shared" si="3"/>
        <v>195.032168743383</v>
      </c>
    </row>
    <row r="13" spans="1:12" ht="45">
      <c r="A13" s="24">
        <v>5</v>
      </c>
      <c r="B13" s="32" t="s">
        <v>17</v>
      </c>
      <c r="C13" s="42">
        <v>66</v>
      </c>
      <c r="D13" s="42">
        <v>113.9</v>
      </c>
      <c r="E13" s="25">
        <f t="shared" si="0"/>
        <v>172.5757575757576</v>
      </c>
      <c r="F13" s="40">
        <f t="shared" si="1"/>
        <v>47.900000000000006</v>
      </c>
      <c r="G13" s="40">
        <v>37.4</v>
      </c>
      <c r="H13" s="40">
        <f t="shared" si="4"/>
        <v>113.9</v>
      </c>
      <c r="I13" s="25">
        <f t="shared" si="5"/>
        <v>304.54545454545456</v>
      </c>
      <c r="J13" s="40">
        <f t="shared" si="2"/>
        <v>76.5</v>
      </c>
      <c r="K13" s="40">
        <v>35.5</v>
      </c>
      <c r="L13" s="26">
        <f t="shared" si="3"/>
        <v>320.84507042253523</v>
      </c>
    </row>
    <row r="14" spans="1:12" ht="30">
      <c r="A14" s="24">
        <v>6</v>
      </c>
      <c r="B14" s="31" t="s">
        <v>18</v>
      </c>
      <c r="C14" s="42">
        <f>25521+204+710</f>
        <v>26435</v>
      </c>
      <c r="D14" s="42">
        <v>2044.8</v>
      </c>
      <c r="E14" s="25">
        <f t="shared" si="0"/>
        <v>7.735199546056365</v>
      </c>
      <c r="F14" s="40">
        <f t="shared" si="1"/>
        <v>-24390.2</v>
      </c>
      <c r="G14" s="40">
        <v>2829</v>
      </c>
      <c r="H14" s="40">
        <f t="shared" si="4"/>
        <v>2044.8</v>
      </c>
      <c r="I14" s="25">
        <f t="shared" si="5"/>
        <v>72.27995758218452</v>
      </c>
      <c r="J14" s="40">
        <f t="shared" si="2"/>
        <v>-784.2</v>
      </c>
      <c r="K14" s="40">
        <v>1570.2</v>
      </c>
      <c r="L14" s="26">
        <f t="shared" si="3"/>
        <v>130.22544898739014</v>
      </c>
    </row>
    <row r="15" spans="1:12" ht="15">
      <c r="A15" s="24">
        <v>7</v>
      </c>
      <c r="B15" s="31" t="s">
        <v>8</v>
      </c>
      <c r="C15" s="42">
        <v>90260</v>
      </c>
      <c r="D15" s="42">
        <v>40113.2</v>
      </c>
      <c r="E15" s="25">
        <f t="shared" si="0"/>
        <v>44.44183469975626</v>
      </c>
      <c r="F15" s="40">
        <f t="shared" si="1"/>
        <v>-50146.8</v>
      </c>
      <c r="G15" s="40">
        <v>40485.1</v>
      </c>
      <c r="H15" s="40">
        <f t="shared" si="4"/>
        <v>40113.2</v>
      </c>
      <c r="I15" s="25">
        <f t="shared" si="5"/>
        <v>99.08139043746958</v>
      </c>
      <c r="J15" s="40">
        <f t="shared" si="2"/>
        <v>-371.90000000000146</v>
      </c>
      <c r="K15" s="40">
        <v>40756.9</v>
      </c>
      <c r="L15" s="26">
        <f t="shared" si="3"/>
        <v>98.42063552429158</v>
      </c>
    </row>
    <row r="16" spans="1:12" ht="15">
      <c r="A16" s="24">
        <v>8</v>
      </c>
      <c r="B16" s="31" t="s">
        <v>19</v>
      </c>
      <c r="C16" s="40">
        <v>19764</v>
      </c>
      <c r="D16" s="40">
        <v>10390.3</v>
      </c>
      <c r="E16" s="25">
        <f>D16/C16*100</f>
        <v>52.571847804088236</v>
      </c>
      <c r="F16" s="40">
        <f>D16-C16</f>
        <v>-9373.7</v>
      </c>
      <c r="G16" s="40">
        <v>8997.4</v>
      </c>
      <c r="H16" s="40">
        <f>D16</f>
        <v>10390.3</v>
      </c>
      <c r="I16" s="25">
        <f>H16/G16*100</f>
        <v>115.48113899570987</v>
      </c>
      <c r="J16" s="40">
        <f>H16-G16</f>
        <v>1392.8999999999996</v>
      </c>
      <c r="K16" s="40">
        <v>11308.3</v>
      </c>
      <c r="L16" s="26">
        <f>H16/K16*100</f>
        <v>91.8820689228266</v>
      </c>
    </row>
    <row r="17" spans="1:12" ht="45" hidden="1">
      <c r="A17" s="24">
        <v>9</v>
      </c>
      <c r="B17" s="31" t="s">
        <v>20</v>
      </c>
      <c r="C17" s="33"/>
      <c r="D17" s="33">
        <v>0</v>
      </c>
      <c r="E17" s="25"/>
      <c r="F17" s="40">
        <f t="shared" si="1"/>
        <v>0</v>
      </c>
      <c r="G17" s="40"/>
      <c r="H17" s="40">
        <f t="shared" si="4"/>
        <v>0</v>
      </c>
      <c r="I17" s="25"/>
      <c r="J17" s="40">
        <f t="shared" si="2"/>
        <v>0</v>
      </c>
      <c r="K17" s="40">
        <v>0.3</v>
      </c>
      <c r="L17" s="26">
        <f t="shared" si="3"/>
        <v>0</v>
      </c>
    </row>
    <row r="18" spans="1:12" ht="15">
      <c r="A18" s="27"/>
      <c r="B18" s="34" t="s">
        <v>9</v>
      </c>
      <c r="C18" s="39">
        <f>SUM(C19:C30)</f>
        <v>93952</v>
      </c>
      <c r="D18" s="39">
        <f>SUM(D19:D30)</f>
        <v>64946.70000000001</v>
      </c>
      <c r="E18" s="35">
        <f t="shared" si="0"/>
        <v>69.12753320844688</v>
      </c>
      <c r="F18" s="39">
        <f t="shared" si="1"/>
        <v>-29005.29999999999</v>
      </c>
      <c r="G18" s="39">
        <f>SUM(G19:G30)</f>
        <v>55677.5</v>
      </c>
      <c r="H18" s="39">
        <f>SUM(H19:H30)</f>
        <v>64946.70000000001</v>
      </c>
      <c r="I18" s="35">
        <f t="shared" si="5"/>
        <v>116.64801760136503</v>
      </c>
      <c r="J18" s="39">
        <f t="shared" si="2"/>
        <v>9269.200000000012</v>
      </c>
      <c r="K18" s="39">
        <f>SUM(K19:K30)</f>
        <v>61000.200000000004</v>
      </c>
      <c r="L18" s="36">
        <f>H18/K18*100</f>
        <v>106.46965091917733</v>
      </c>
    </row>
    <row r="19" spans="1:12" ht="42.75" customHeight="1">
      <c r="A19" s="27">
        <v>9</v>
      </c>
      <c r="B19" s="31" t="s">
        <v>21</v>
      </c>
      <c r="C19" s="40">
        <v>60107</v>
      </c>
      <c r="D19" s="40">
        <v>40725.9</v>
      </c>
      <c r="E19" s="25">
        <f t="shared" si="0"/>
        <v>67.75566905684862</v>
      </c>
      <c r="F19" s="40">
        <f t="shared" si="1"/>
        <v>-19381.1</v>
      </c>
      <c r="G19" s="40">
        <v>37179.6</v>
      </c>
      <c r="H19" s="40">
        <f aca="true" t="shared" si="6" ref="H19:H30">D19</f>
        <v>40725.9</v>
      </c>
      <c r="I19" s="25">
        <f t="shared" si="5"/>
        <v>109.53829519413874</v>
      </c>
      <c r="J19" s="40">
        <f t="shared" si="2"/>
        <v>3546.300000000003</v>
      </c>
      <c r="K19" s="40">
        <v>21450.5</v>
      </c>
      <c r="L19" s="26">
        <f t="shared" si="3"/>
        <v>189.85991002540734</v>
      </c>
    </row>
    <row r="20" spans="1:12" ht="25.5" customHeight="1">
      <c r="A20" s="27">
        <v>10</v>
      </c>
      <c r="B20" s="31" t="s">
        <v>22</v>
      </c>
      <c r="C20" s="43">
        <v>6000</v>
      </c>
      <c r="D20" s="44">
        <v>2555.3</v>
      </c>
      <c r="E20" s="25">
        <f t="shared" si="0"/>
        <v>42.58833333333333</v>
      </c>
      <c r="F20" s="40">
        <f t="shared" si="1"/>
        <v>-3444.7</v>
      </c>
      <c r="G20" s="40">
        <v>2989.2</v>
      </c>
      <c r="H20" s="40">
        <f t="shared" si="6"/>
        <v>2555.3</v>
      </c>
      <c r="I20" s="25">
        <f t="shared" si="5"/>
        <v>85.48441054462734</v>
      </c>
      <c r="J20" s="40">
        <f t="shared" si="2"/>
        <v>-433.89999999999964</v>
      </c>
      <c r="K20" s="40">
        <v>3291.9</v>
      </c>
      <c r="L20" s="26">
        <f t="shared" si="3"/>
        <v>77.62386463744343</v>
      </c>
    </row>
    <row r="21" spans="1:12" ht="26.25" customHeight="1">
      <c r="A21" s="27">
        <v>11</v>
      </c>
      <c r="B21" s="32" t="s">
        <v>23</v>
      </c>
      <c r="C21" s="42">
        <v>70</v>
      </c>
      <c r="D21" s="45">
        <v>63.3</v>
      </c>
      <c r="E21" s="25">
        <f t="shared" si="0"/>
        <v>90.42857142857143</v>
      </c>
      <c r="F21" s="40">
        <f t="shared" si="1"/>
        <v>-6.700000000000003</v>
      </c>
      <c r="G21" s="40">
        <v>70</v>
      </c>
      <c r="H21" s="40">
        <f t="shared" si="6"/>
        <v>63.3</v>
      </c>
      <c r="I21" s="25"/>
      <c r="J21" s="40">
        <f t="shared" si="2"/>
        <v>-6.700000000000003</v>
      </c>
      <c r="K21" s="40">
        <v>119.3</v>
      </c>
      <c r="L21" s="26">
        <f t="shared" si="3"/>
        <v>53.05951383067896</v>
      </c>
    </row>
    <row r="22" spans="1:12" ht="28.5" customHeight="1">
      <c r="A22" s="27">
        <v>12</v>
      </c>
      <c r="B22" s="31" t="s">
        <v>10</v>
      </c>
      <c r="C22" s="42">
        <v>732</v>
      </c>
      <c r="D22" s="45">
        <v>1481.9</v>
      </c>
      <c r="E22" s="25">
        <f t="shared" si="0"/>
        <v>202.44535519125685</v>
      </c>
      <c r="F22" s="40">
        <f t="shared" si="1"/>
        <v>749.9000000000001</v>
      </c>
      <c r="G22" s="40">
        <v>732</v>
      </c>
      <c r="H22" s="40">
        <f t="shared" si="6"/>
        <v>1481.9</v>
      </c>
      <c r="I22" s="25">
        <f t="shared" si="5"/>
        <v>202.44535519125685</v>
      </c>
      <c r="J22" s="40">
        <f t="shared" si="2"/>
        <v>749.9000000000001</v>
      </c>
      <c r="K22" s="40">
        <v>1123</v>
      </c>
      <c r="L22" s="26">
        <f t="shared" si="3"/>
        <v>131.95903829029388</v>
      </c>
    </row>
    <row r="23" spans="1:12" ht="30">
      <c r="A23" s="27">
        <v>13</v>
      </c>
      <c r="B23" s="31" t="s">
        <v>24</v>
      </c>
      <c r="C23" s="42">
        <f>26+850+72</f>
        <v>948</v>
      </c>
      <c r="D23" s="45">
        <v>922.4</v>
      </c>
      <c r="E23" s="25">
        <f t="shared" si="0"/>
        <v>97.29957805907172</v>
      </c>
      <c r="F23" s="40">
        <f t="shared" si="1"/>
        <v>-25.600000000000023</v>
      </c>
      <c r="G23" s="40">
        <v>902</v>
      </c>
      <c r="H23" s="40">
        <f t="shared" si="6"/>
        <v>922.4</v>
      </c>
      <c r="I23" s="25">
        <f t="shared" si="5"/>
        <v>102.26164079822617</v>
      </c>
      <c r="J23" s="40">
        <f t="shared" si="2"/>
        <v>20.399999999999977</v>
      </c>
      <c r="K23" s="40">
        <v>673.9</v>
      </c>
      <c r="L23" s="26">
        <f t="shared" si="3"/>
        <v>136.87490725626947</v>
      </c>
    </row>
    <row r="24" spans="1:12" ht="30.75" customHeight="1">
      <c r="A24" s="27">
        <v>14</v>
      </c>
      <c r="B24" s="31" t="s">
        <v>29</v>
      </c>
      <c r="C24" s="42">
        <f>17+7</f>
        <v>24</v>
      </c>
      <c r="D24" s="40">
        <v>341.2</v>
      </c>
      <c r="E24" s="25"/>
      <c r="F24" s="40">
        <f>D24-C24</f>
        <v>317.2</v>
      </c>
      <c r="G24" s="40">
        <v>24</v>
      </c>
      <c r="H24" s="40">
        <f>D24</f>
        <v>341.2</v>
      </c>
      <c r="I24" s="25"/>
      <c r="J24" s="40">
        <f>H24-G24</f>
        <v>317.2</v>
      </c>
      <c r="K24" s="40">
        <v>253.2</v>
      </c>
      <c r="L24" s="26">
        <f t="shared" si="3"/>
        <v>134.75513428120064</v>
      </c>
    </row>
    <row r="25" spans="1:12" ht="30">
      <c r="A25" s="27">
        <v>15</v>
      </c>
      <c r="B25" s="31" t="s">
        <v>25</v>
      </c>
      <c r="C25" s="42">
        <f>1000+2665</f>
        <v>3665</v>
      </c>
      <c r="D25" s="40">
        <v>3235.8</v>
      </c>
      <c r="E25" s="25">
        <f t="shared" si="0"/>
        <v>88.28922237380627</v>
      </c>
      <c r="F25" s="40">
        <f t="shared" si="1"/>
        <v>-429.1999999999998</v>
      </c>
      <c r="G25" s="40">
        <v>3665</v>
      </c>
      <c r="H25" s="40">
        <f t="shared" si="6"/>
        <v>3235.8</v>
      </c>
      <c r="I25" s="25"/>
      <c r="J25" s="40">
        <f t="shared" si="2"/>
        <v>-429.1999999999998</v>
      </c>
      <c r="K25" s="40">
        <v>3955.8</v>
      </c>
      <c r="L25" s="26">
        <f t="shared" si="3"/>
        <v>81.79887759745185</v>
      </c>
    </row>
    <row r="26" spans="1:12" ht="30">
      <c r="A26" s="27">
        <v>16</v>
      </c>
      <c r="B26" s="31" t="s">
        <v>11</v>
      </c>
      <c r="C26" s="40">
        <v>10741</v>
      </c>
      <c r="D26" s="40">
        <v>8301.2</v>
      </c>
      <c r="E26" s="25">
        <f t="shared" si="0"/>
        <v>77.28516897867983</v>
      </c>
      <c r="F26" s="40">
        <f t="shared" si="1"/>
        <v>-2439.7999999999993</v>
      </c>
      <c r="G26" s="40">
        <v>3930</v>
      </c>
      <c r="H26" s="40">
        <f t="shared" si="6"/>
        <v>8301.2</v>
      </c>
      <c r="I26" s="25">
        <f t="shared" si="5"/>
        <v>211.22646310432575</v>
      </c>
      <c r="J26" s="40">
        <f t="shared" si="2"/>
        <v>4371.200000000001</v>
      </c>
      <c r="K26" s="40">
        <v>24843.9</v>
      </c>
      <c r="L26" s="26">
        <f t="shared" si="3"/>
        <v>33.41343347864063</v>
      </c>
    </row>
    <row r="27" spans="1:12" ht="30">
      <c r="A27" s="27">
        <v>17</v>
      </c>
      <c r="B27" s="31" t="s">
        <v>26</v>
      </c>
      <c r="C27" s="40">
        <f>6746+934</f>
        <v>7680</v>
      </c>
      <c r="D27" s="45">
        <v>4393.6</v>
      </c>
      <c r="E27" s="25">
        <f t="shared" si="0"/>
        <v>57.208333333333336</v>
      </c>
      <c r="F27" s="40">
        <f t="shared" si="1"/>
        <v>-3286.3999999999996</v>
      </c>
      <c r="G27" s="40">
        <v>4164.4</v>
      </c>
      <c r="H27" s="40">
        <f t="shared" si="6"/>
        <v>4393.6</v>
      </c>
      <c r="I27" s="25">
        <f t="shared" si="5"/>
        <v>105.50379406397082</v>
      </c>
      <c r="J27" s="40">
        <f t="shared" si="2"/>
        <v>229.20000000000073</v>
      </c>
      <c r="K27" s="40">
        <v>3118.5</v>
      </c>
      <c r="L27" s="26">
        <f t="shared" si="3"/>
        <v>140.88824755491422</v>
      </c>
    </row>
    <row r="28" spans="1:12" ht="15">
      <c r="A28" s="27">
        <v>18</v>
      </c>
      <c r="B28" s="31" t="s">
        <v>27</v>
      </c>
      <c r="C28" s="42"/>
      <c r="D28" s="40">
        <v>53.6</v>
      </c>
      <c r="E28" s="25"/>
      <c r="F28" s="40">
        <f>D28-C28</f>
        <v>53.6</v>
      </c>
      <c r="G28" s="40">
        <v>0</v>
      </c>
      <c r="H28" s="40">
        <f>D28</f>
        <v>53.6</v>
      </c>
      <c r="I28" s="25"/>
      <c r="J28" s="40">
        <f>H28-G28</f>
        <v>53.6</v>
      </c>
      <c r="K28" s="40">
        <v>156.3</v>
      </c>
      <c r="L28" s="26">
        <f>H28/K28*100</f>
        <v>34.293026231605886</v>
      </c>
    </row>
    <row r="29" spans="1:12" ht="15">
      <c r="A29" s="27">
        <v>19</v>
      </c>
      <c r="B29" s="31" t="s">
        <v>28</v>
      </c>
      <c r="C29" s="42">
        <v>3985</v>
      </c>
      <c r="D29" s="40">
        <v>2736.7</v>
      </c>
      <c r="E29" s="25">
        <f>D29/C29*100</f>
        <v>68.6750313676286</v>
      </c>
      <c r="F29" s="40">
        <f>D29-C29</f>
        <v>-1248.3000000000002</v>
      </c>
      <c r="G29" s="40">
        <v>2021.3</v>
      </c>
      <c r="H29" s="40">
        <f>D29</f>
        <v>2736.7</v>
      </c>
      <c r="I29" s="25">
        <f>H29/G29*100</f>
        <v>135.39306386978674</v>
      </c>
      <c r="J29" s="40">
        <f>H29-G29</f>
        <v>715.3999999999999</v>
      </c>
      <c r="K29" s="40">
        <v>2013.9</v>
      </c>
      <c r="L29" s="26">
        <f>H29/K29*100</f>
        <v>135.89056060380355</v>
      </c>
    </row>
    <row r="30" spans="1:12" ht="30">
      <c r="A30" s="27">
        <v>20</v>
      </c>
      <c r="B30" s="38" t="s">
        <v>34</v>
      </c>
      <c r="C30" s="42">
        <v>0</v>
      </c>
      <c r="D30" s="40">
        <v>135.8</v>
      </c>
      <c r="E30" s="25"/>
      <c r="F30" s="40">
        <f t="shared" si="1"/>
        <v>135.8</v>
      </c>
      <c r="G30" s="40"/>
      <c r="H30" s="40">
        <f t="shared" si="6"/>
        <v>135.8</v>
      </c>
      <c r="I30" s="25"/>
      <c r="J30" s="40">
        <f t="shared" si="2"/>
        <v>135.8</v>
      </c>
      <c r="K30" s="40"/>
      <c r="L30" s="26"/>
    </row>
    <row r="31" spans="1:12" s="3" customFormat="1" ht="15">
      <c r="A31" s="28"/>
      <c r="B31" s="29" t="s">
        <v>12</v>
      </c>
      <c r="C31" s="46">
        <f>C8+C18</f>
        <v>737895</v>
      </c>
      <c r="D31" s="46">
        <f>D8+D18</f>
        <v>349698.99999999994</v>
      </c>
      <c r="E31" s="37">
        <f t="shared" si="0"/>
        <v>47.391431030160106</v>
      </c>
      <c r="F31" s="46">
        <f t="shared" si="1"/>
        <v>-388196.00000000006</v>
      </c>
      <c r="G31" s="46">
        <f>G8+G18</f>
        <v>338612.39999999997</v>
      </c>
      <c r="H31" s="46">
        <f>H8+H18</f>
        <v>349698.99999999994</v>
      </c>
      <c r="I31" s="37">
        <f t="shared" si="5"/>
        <v>103.2741269959399</v>
      </c>
      <c r="J31" s="46">
        <f t="shared" si="2"/>
        <v>11086.599999999977</v>
      </c>
      <c r="K31" s="46">
        <f>K8+K18</f>
        <v>333900.1</v>
      </c>
      <c r="L31" s="37">
        <f>H31/K31*100</f>
        <v>104.7316248183214</v>
      </c>
    </row>
    <row r="32" spans="1:11" s="5" customFormat="1" ht="15">
      <c r="A32" s="4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2" ht="15">
      <c r="A34" s="6"/>
      <c r="B34" s="11"/>
      <c r="C34" s="11"/>
      <c r="D34" s="8"/>
      <c r="E34" s="12"/>
      <c r="F34" s="12"/>
      <c r="G34" s="12"/>
      <c r="H34" s="8"/>
      <c r="I34" s="9"/>
      <c r="J34" s="12"/>
      <c r="K34" s="13"/>
      <c r="L34" s="10"/>
    </row>
    <row r="35" spans="1:11" ht="15">
      <c r="A35" s="6"/>
      <c r="B35" s="6"/>
      <c r="C35" s="12"/>
      <c r="D35" s="8"/>
      <c r="E35" s="12"/>
      <c r="F35" s="14"/>
      <c r="G35" s="12"/>
      <c r="H35" s="12"/>
      <c r="I35" s="12"/>
      <c r="J35" s="14"/>
      <c r="K35" s="15"/>
    </row>
    <row r="36" spans="1:10" ht="15">
      <c r="A36" s="6"/>
      <c r="B36" s="6"/>
      <c r="C36" s="12"/>
      <c r="D36" s="8"/>
      <c r="E36" s="12"/>
      <c r="F36" s="12"/>
      <c r="G36" s="16"/>
      <c r="H36" s="8"/>
      <c r="I36" s="12"/>
      <c r="J36" s="12"/>
    </row>
    <row r="37" spans="1:10" ht="15">
      <c r="A37" s="6"/>
      <c r="B37" s="6"/>
      <c r="C37" s="12"/>
      <c r="D37" s="12"/>
      <c r="E37" s="12"/>
      <c r="F37" s="8"/>
      <c r="G37" s="16"/>
      <c r="H37" s="12"/>
      <c r="I37" s="12"/>
      <c r="J37" s="8"/>
    </row>
    <row r="38" spans="1:10" ht="15">
      <c r="A38" s="6"/>
      <c r="B38" s="6"/>
      <c r="C38" s="12"/>
      <c r="D38" s="12"/>
      <c r="E38" s="12"/>
      <c r="F38" s="12"/>
      <c r="G38" s="12"/>
      <c r="H38" s="12"/>
      <c r="I38" s="12"/>
      <c r="J38" s="12"/>
    </row>
  </sheetData>
  <sheetProtection/>
  <mergeCells count="16">
    <mergeCell ref="B1:L1"/>
    <mergeCell ref="B2:L2"/>
    <mergeCell ref="B3:L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B32:K32"/>
  </mergeCells>
  <printOptions/>
  <pageMargins left="0.7086614173228347" right="0.5118110236220472" top="0.7480314960629921" bottom="0.7480314960629921" header="0.31496062992125984" footer="0.31496062992125984"/>
  <pageSetup fitToHeight="2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 Оксана Викторовна</dc:creator>
  <cp:keywords/>
  <dc:description/>
  <cp:lastModifiedBy>Любовь Румянцева</cp:lastModifiedBy>
  <cp:lastPrinted>2016-03-15T08:08:12Z</cp:lastPrinted>
  <dcterms:created xsi:type="dcterms:W3CDTF">2015-07-06T08:46:02Z</dcterms:created>
  <dcterms:modified xsi:type="dcterms:W3CDTF">2016-07-08T08:32:46Z</dcterms:modified>
  <cp:category/>
  <cp:version/>
  <cp:contentType/>
  <cp:contentStatus/>
</cp:coreProperties>
</file>